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es mich" sheetId="1" state="visible" r:id="rId3"/>
    <sheet name="1 Einrichtung" sheetId="2" state="visible" r:id="rId4"/>
    <sheet name="2 Abrechnung" sheetId="3" state="visible" r:id="rId5"/>
    <sheet name="3 Einbehalte" sheetId="4" state="visible" r:id="rId6"/>
    <sheet name="4 Zuschlag" sheetId="5" state="visible" r:id="rId7"/>
    <sheet name="5 Nachkalkulation" sheetId="6" state="visible" r:id="rId8"/>
    <sheet name="6 Baustellenbericht" sheetId="7" state="visible" r:id="rId9"/>
    <sheet name="7 Kostenprüfung" sheetId="8" state="visible" r:id="rId10"/>
    <sheet name="8 Subunternehmer" sheetId="9" state="visible" r:id="rId11"/>
    <sheet name="9 Monatsrhythmu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<sst xmlns="http://schemas.openxmlformats.org/spreadsheetml/2006/main" count="244" uniqueCount="204">
  <si>
    <t xml:space="preserve">Das Praxis-Kit</t>
  </si>
  <si>
    <t xml:space="preserve">Die neun Arbeitsblätter aus „Der Baubuchhalter“ — als Rechenmappe</t>
  </si>
  <si>
    <t xml:space="preserve">Paperkeel Press</t>
  </si>
  <si>
    <t xml:space="preserve">Wofür das hier ist</t>
  </si>
  <si>
    <t xml:space="preserve">Jedes Blatt ist eines der Systeme aus dem Buch, fertig gerechnet. Die Beispielzeilen sind die Zahlen aus dem Buch — Brandt Sanierung, Lindenstraße LIN-14. Überschreiben Sie sie mit Ihren eigenen.</t>
  </si>
  <si>
    <t xml:space="preserve">Farben</t>
  </si>
  <si>
    <t xml:space="preserve">Gelb hinterlegt = hier tragen Sie ein.   Grau hinterlegt = das Beispiel aus dem Buch.   Schwarze Zahlen = Formel, nicht überschreiben.   Grüne Zahlen = kommen von einem anderen Blatt.</t>
  </si>
  <si>
    <t xml:space="preserve">Womit es sich öffnet</t>
  </si>
  <si>
    <t xml:space="preserve">Excel, LibreOffice, Numbers und Google Tabellen. Die Formeln sind bewusst einfach gehalten, damit sie überall rechnen.</t>
  </si>
  <si>
    <t xml:space="preserve">Womit Sie anfangen</t>
  </si>
  <si>
    <t xml:space="preserve">Nicht mit allen neun. Bei einem neuen Kunden Blatt 1, bei einem laufenden Auftrag Blatt 2, bei einem Betrieb, der sich ärmer anfühlt als die Berichte sagen, Blatt 4.</t>
  </si>
  <si>
    <t xml:space="preserve">Beträge</t>
  </si>
  <si>
    <t xml:space="preserve">Alle Beträge sind netto. Die Vorlagen sind Arbeitsmittel für Ihre eigene Praxis und ersetzen keine Steuer- oder Rechtsberatung.</t>
  </si>
  <si>
    <t xml:space="preserve">Die neun Blätter</t>
  </si>
  <si>
    <t xml:space="preserve">Blatt 1 · Kapitel 12</t>
  </si>
  <si>
    <t xml:space="preserve">Einrichtungs-Checkliste für einen neuen Handwerkskunden</t>
  </si>
  <si>
    <t xml:space="preserve">Blatt 2 · Kapitel 7</t>
  </si>
  <si>
    <t xml:space="preserve">Abrechnungsübersicht je Auftrag</t>
  </si>
  <si>
    <t xml:space="preserve">Blatt 3 · Kapitel 8</t>
  </si>
  <si>
    <t xml:space="preserve">Einbehaltsplan in beide Richtungen</t>
  </si>
  <si>
    <t xml:space="preserve">Blatt 4 · Kapitel 6</t>
  </si>
  <si>
    <t xml:space="preserve">Der Gemeinkostenzuschlag</t>
  </si>
  <si>
    <t xml:space="preserve">Blatt 5 · Kapitel 4 und 5</t>
  </si>
  <si>
    <t xml:space="preserve">Nachkalkulation zum Auftragsabschluss</t>
  </si>
  <si>
    <t xml:space="preserve">Blatt 6 · Kapitel 5</t>
  </si>
  <si>
    <t xml:space="preserve">Baustellenbericht — eine Seite je Baustelle und Monat</t>
  </si>
  <si>
    <t xml:space="preserve">Blatt 7 · Kapitel 11</t>
  </si>
  <si>
    <t xml:space="preserve">Die grobe Kostenprüfung</t>
  </si>
  <si>
    <t xml:space="preserve">Blatt 8 · Kapitel 9</t>
  </si>
  <si>
    <t xml:space="preserve">Subunternehmer-Register mit Fristenampel</t>
  </si>
  <si>
    <t xml:space="preserve">Blatt 9 · Kapitel 16</t>
  </si>
  <si>
    <t xml:space="preserve">Der Monatsrhythmus</t>
  </si>
  <si>
    <t xml:space="preserve">Ein Arbeitstag, sieben Punkte. Abgehakt heißt: bewiesen, nicht vorgenommen.</t>
  </si>
  <si>
    <t xml:space="preserve">Arbeitsblatt 1 · Kapitel 12</t>
  </si>
  <si>
    <t xml:space="preserve">Erl.</t>
  </si>
  <si>
    <t xml:space="preserve">Punkt</t>
  </si>
  <si>
    <t xml:space="preserve">Notiz · Datum</t>
  </si>
  <si>
    <t xml:space="preserve">Baustellen als Kostenstellen. Benennung festgelegt: Code + Name (LIN-14 Lindenstraße Bad/Küche). Abgeschlossene Baustellen geschlossen.</t>
  </si>
  <si>
    <t xml:space="preserve">Kontenplan nach den fünf Kostenarten. Material · Lohn · Subunternehmer · Geräte · sonstige Baustellenkosten, Gemeinkosten erkennbar daneben. Mit dem Steuerberater abgestimmt.</t>
  </si>
  <si>
    <t xml:space="preserve">Ablauf für Anzahlungen. Konten nach Vorgabe des Steuerberaters; Kreislauf einmal vollständig getestet.</t>
  </si>
  <si>
    <t xml:space="preserve">Konten für Sicherheitseinbehalte. Eines für Einbehalte der Auftraggeber, eines gegenüber Subunternehmern. Rückgabeplan angelegt.</t>
  </si>
  <si>
    <t xml:space="preserve">Rechnungsausgang. Baustellencode und Bauabschnitt auf jeder Rechnung, Anzahlungen korrekt abgesetzt, Reverse-Charge-Hinweis wo nötig, E-Rechnungs-Fähigkeit geklärt.</t>
  </si>
  <si>
    <t xml:space="preserve">Belegeingang. Baustellenfeld sichtbar und, wo möglich, Pflichtfeld. Aufbewahrung nach AO und GoBD: Buchungsbelege acht Jahre, Bücher und Abschlüsse zehn.</t>
  </si>
  <si>
    <t xml:space="preserve">Berichtspaket als Vorlage gespeichert. Baustellenbericht · Kosten gegen Budget · offene Abschläge · Einbehaltsplan · Fristenliste.</t>
  </si>
  <si>
    <t xml:space="preserve">Die wertvollste Einstellung im ganzen Buch ist jede, die nicht zugeordnete Kosten unmöglich oder zumindest unübersehbar macht.</t>
  </si>
  <si>
    <t xml:space="preserve">Was der Vertrag hergibt, was berechnet ist, was noch kommt — auf einer Karteikarte.</t>
  </si>
  <si>
    <t xml:space="preserve">Arbeitsblatt 2 · Kapitel 7</t>
  </si>
  <si>
    <t xml:space="preserve">Position</t>
  </si>
  <si>
    <t xml:space="preserve">Beispiel (Buch)</t>
  </si>
  <si>
    <t xml:space="preserve">Ihr Wert</t>
  </si>
  <si>
    <t xml:space="preserve">Datum · Bauabschnitt</t>
  </si>
  <si>
    <t xml:space="preserve">Ursprüngliche Auftragssumme</t>
  </si>
  <si>
    <t xml:space="preserve">Nachtrag 1</t>
  </si>
  <si>
    <t xml:space="preserve">zweiter Waschtischanschluss, schriftlich beauftragt</t>
  </si>
  <si>
    <t xml:space="preserve">Nachtrag 2</t>
  </si>
  <si>
    <t xml:space="preserve">Angepasste Auftragssumme</t>
  </si>
  <si>
    <t xml:space="preserve">Anzahlung</t>
  </si>
  <si>
    <t xml:space="preserve">Abschlag 1</t>
  </si>
  <si>
    <t xml:space="preserve">Abschlag 2</t>
  </si>
  <si>
    <t xml:space="preserve">Abschlag 3</t>
  </si>
  <si>
    <t xml:space="preserve">Schlussrechnung</t>
  </si>
  <si>
    <t xml:space="preserve">Bisher berechnet (inkl. Anzahlung)</t>
  </si>
  <si>
    <t xml:space="preserve">Noch zu berechnen</t>
  </si>
  <si>
    <t xml:space="preserve">Eine Spalte „offen seit“ neben den gestellten Rechnungen macht aus dieser Übersicht ein Frühwarnsystem. Nach VOB/B sind Abschläge binnen 21 Tagen nach Zugang zu zahlen.</t>
  </si>
  <si>
    <t xml:space="preserve">Beispiel: Lindenstraße LIN-14, Hoffmann Immobilien — die Zahlen aus Kapitel 7.</t>
  </si>
  <si>
    <t xml:space="preserve">Ein Kontostand sagt wie viel. Nur ein Plan sagt wann.</t>
  </si>
  <si>
    <t xml:space="preserve">Arbeitsblatt 3 · Kapitel 8</t>
  </si>
  <si>
    <t xml:space="preserve">A · Einbehalte, die Auftraggeber bei Ihrem Kunden zurückhalten (Forderung)</t>
  </si>
  <si>
    <t xml:space="preserve">Auftraggeber · Auftrag</t>
  </si>
  <si>
    <t xml:space="preserve">Betrag</t>
  </si>
  <si>
    <t xml:space="preserve">Art</t>
  </si>
  <si>
    <t xml:space="preserve">Auslöser</t>
  </si>
  <si>
    <t xml:space="preserve">Fällig am</t>
  </si>
  <si>
    <t xml:space="preserve">Hoffmann Immobilien · LIN-14</t>
  </si>
  <si>
    <t xml:space="preserve">Mängel</t>
  </si>
  <si>
    <t xml:space="preserve">Frist</t>
  </si>
  <si>
    <t xml:space="preserve">Summe offen</t>
  </si>
  <si>
    <t xml:space="preserve">B · Einbehalte, die Ihr Kunde selbst gegenüber Subunternehmern hält (Verbindlichkeit)</t>
  </si>
  <si>
    <t xml:space="preserve">Subunternehmer · Auftrag</t>
  </si>
  <si>
    <t xml:space="preserve">Nettoposition (A minus B)</t>
  </si>
  <si>
    <t xml:space="preserve">C · Laufende Bürgschaften — zahlt der Betrieb noch Avalprovision?</t>
  </si>
  <si>
    <t xml:space="preserve">Bürgschaft · Auftraggeber</t>
  </si>
  <si>
    <t xml:space="preserve">Summe</t>
  </si>
  <si>
    <t xml:space="preserve">Urkunde zurück?</t>
  </si>
  <si>
    <t xml:space="preserve">Provision p. a.</t>
  </si>
  <si>
    <t xml:space="preserve">Jährliche Kosten</t>
  </si>
  <si>
    <t xml:space="preserve">Summe Avalprovision je Jahr</t>
  </si>
  <si>
    <t xml:space="preserve">Zeile C ist die, die am häufigsten Geld findet: abgelaufene Bürgschaften, deren Urkunde nie zurückgefordert wurde, kosten jedes Jahr weiter Gebühren.</t>
  </si>
  <si>
    <t xml:space="preserve">Einmal im Jahr, drei Schritte — und jedes Angebot trägt seinen ehrlichen Anteil.</t>
  </si>
  <si>
    <t xml:space="preserve">Arbeitsblatt 4 · Kapitel 6</t>
  </si>
  <si>
    <t xml:space="preserve">Eingaben</t>
  </si>
  <si>
    <t xml:space="preserve">Kennzahl</t>
  </si>
  <si>
    <t xml:space="preserve">Rechnung</t>
  </si>
  <si>
    <t xml:space="preserve">Gemeinkosten des Vorjahres</t>
  </si>
  <si>
    <t xml:space="preserve">aus der Buchhaltung</t>
  </si>
  <si>
    <t xml:space="preserve">Erwartete Einzelkosten des Jahres</t>
  </si>
  <si>
    <t xml:space="preserve">Schätzung mit dem Inhaber</t>
  </si>
  <si>
    <t xml:space="preserve">Angesetzter Zuschlag im Angebot</t>
  </si>
  <si>
    <t xml:space="preserve">Ihre Kalkulation</t>
  </si>
  <si>
    <t xml:space="preserve">Ziel-Umsatzrendite</t>
  </si>
  <si>
    <t xml:space="preserve">Ihre Zielgröße</t>
  </si>
  <si>
    <t xml:space="preserve">Ergebnisse</t>
  </si>
  <si>
    <t xml:space="preserve">Gemeinkostenzuschlag auf Einzelkosten</t>
  </si>
  <si>
    <t xml:space="preserve">Gemeinkosten ÷ Einzelkosten</t>
  </si>
  <si>
    <t xml:space="preserve">Kostendeckender Umsatz</t>
  </si>
  <si>
    <t xml:space="preserve">Einzelkosten + Gemeinkosten</t>
  </si>
  <si>
    <t xml:space="preserve">Deckungsbeitrag bei kostendeckendem Umsatz</t>
  </si>
  <si>
    <t xml:space="preserve">Gemeinkosten ÷ kostendeckender Umsatz</t>
  </si>
  <si>
    <t xml:space="preserve">Umsatz beim angesetzten Zuschlag</t>
  </si>
  <si>
    <t xml:space="preserve">Einzelkosten × (1 + Zuschlag)</t>
  </si>
  <si>
    <t xml:space="preserve">Betriebsergebnis nach Gemeinkosten</t>
  </si>
  <si>
    <t xml:space="preserve">Umsatz − Einzelkosten − Gemeinkosten</t>
  </si>
  <si>
    <t xml:space="preserve">Umsatzrendite</t>
  </si>
  <si>
    <t xml:space="preserve">Betriebsergebnis ÷ Umsatz</t>
  </si>
  <si>
    <t xml:space="preserve">Nötiger Umsatz für die Ziel-Umsatzrendite</t>
  </si>
  <si>
    <t xml:space="preserve">(Einzel + Gemein) ÷ (1 − Ziel)</t>
  </si>
  <si>
    <t xml:space="preserve">Nennen Sie bei jedem Prozentsatz die Bezugsgröße mit: Zuschlag auf die Kosten, Deckungsbeitrag vom Umsatz, Umsatzrendite nach Gemeinkosten. Nie einen Zuschlag von einer Spanne abziehen.</t>
  </si>
  <si>
    <t xml:space="preserve">Soll gegen Ist, Zeile für Zeile — die Seite, nach der Inhaber fragen.</t>
  </si>
  <si>
    <t xml:space="preserve">Arbeitsblatt 5 · Kapitel 4 und 5</t>
  </si>
  <si>
    <t xml:space="preserve">Kostenart</t>
  </si>
  <si>
    <t xml:space="preserve">Kalkuliert</t>
  </si>
  <si>
    <t xml:space="preserve">Ist</t>
  </si>
  <si>
    <t xml:space="preserve">Abweichung</t>
  </si>
  <si>
    <t xml:space="preserve">Abw. %</t>
  </si>
  <si>
    <t xml:space="preserve">Material</t>
  </si>
  <si>
    <t xml:space="preserve">Lohn</t>
  </si>
  <si>
    <t xml:space="preserve">Subunternehmer</t>
  </si>
  <si>
    <t xml:space="preserve">Geräte und sonstige Baustellenkosten</t>
  </si>
  <si>
    <t xml:space="preserve">Summe Kosten</t>
  </si>
  <si>
    <t xml:space="preserve">Umsatz (inkl. Nachträge)</t>
  </si>
  <si>
    <t xml:space="preserve">Deckungsbeitrag</t>
  </si>
  <si>
    <t xml:space="preserve">Deckungsbeitrag in % vom Umsatz</t>
  </si>
  <si>
    <t xml:space="preserve">Die grüne Zahl im Ist-Umsatz kommt von Blatt 2, Zeile „Angepasste Auftragssumme“. Tragen Sie dort Ihre Werte ein, rechnet dieses Blatt mit.</t>
  </si>
  <si>
    <t xml:space="preserve">Die Stunden des Inhabers gehören mit einem kalkulatorischen Unternehmerlohn hinein, sonst wirkt jede Baustelle rentabler, als sie ist. Material, das eingekauft, aber noch nicht verbaut ist, gehört nicht in die Ist-Spalte.</t>
  </si>
  <si>
    <t xml:space="preserve">Das Produkt. Alles andere in diesem Buch existiert, damit Sie diese Seite liefern können.</t>
  </si>
  <si>
    <t xml:space="preserve">Arbeitsblatt 6 · Kapitel 5</t>
  </si>
  <si>
    <t xml:space="preserve">Baustelle (Code · Name)</t>
  </si>
  <si>
    <t xml:space="preserve">Monat</t>
  </si>
  <si>
    <t xml:space="preserve">Auftragssumme (inkl. Nachträge)</t>
  </si>
  <si>
    <t xml:space="preserve">Umsatz bis heute</t>
  </si>
  <si>
    <t xml:space="preserve">Geschätzter Baufortschritt</t>
  </si>
  <si>
    <t xml:space="preserve">Budget</t>
  </si>
  <si>
    <t xml:space="preserve">Ist bis heute</t>
  </si>
  <si>
    <t xml:space="preserve">% verbraucht</t>
  </si>
  <si>
    <t xml:space="preserve">Rest Budget</t>
  </si>
  <si>
    <t xml:space="preserve">Geräte</t>
  </si>
  <si>
    <t xml:space="preserve">Sonstige Baustellenkosten</t>
  </si>
  <si>
    <t xml:space="preserve">Deckungsbeitrag bis heute</t>
  </si>
  <si>
    <t xml:space="preserve">Deckungsbeitrag laut Kalkulation</t>
  </si>
  <si>
    <t xml:space="preserve">Kostenverbrauch gegen Baufortschritt</t>
  </si>
  <si>
    <t xml:space="preserve">Warnlampe</t>
  </si>
  <si>
    <t xml:space="preserve">Geprüft</t>
  </si>
  <si>
    <t xml:space="preserve">Bemerkung</t>
  </si>
  <si>
    <t xml:space="preserve">Material läuft voraus</t>
  </si>
  <si>
    <t xml:space="preserve">Lohn kriecht</t>
  </si>
  <si>
    <t xml:space="preserve">Abrechnung hinkt hinterher</t>
  </si>
  <si>
    <t xml:space="preserve">Abschlag älter als 30 Tage</t>
  </si>
  <si>
    <t xml:space="preserve">Die Vergleichsspalte ist alles: Sie verwandelt einen Haufen Buchungen in ein Urteil.</t>
  </si>
  <si>
    <t xml:space="preserve">Drei Zeilen, eine Minute. Eine Prüfung, keine Prognose.</t>
  </si>
  <si>
    <t xml:space="preserve">Arbeitsblatt 7 · Kapitel 11</t>
  </si>
  <si>
    <t xml:space="preserve">Zeile</t>
  </si>
  <si>
    <t xml:space="preserve">Beispiel Weidenweg</t>
  </si>
  <si>
    <t xml:space="preserve">Bisherige Kosten</t>
  </si>
  <si>
    <t xml:space="preserve">Kostenbudget</t>
  </si>
  <si>
    <t xml:space="preserve">aus der Kalkulation</t>
  </si>
  <si>
    <t xml:space="preserve">Einschätzung vor Ort</t>
  </si>
  <si>
    <t xml:space="preserve">Verbrauchte Kosten</t>
  </si>
  <si>
    <t xml:space="preserve">bisherige Kosten ÷ Kostenbudget</t>
  </si>
  <si>
    <t xml:space="preserve">Grobe Hochrechnung der Endkosten</t>
  </si>
  <si>
    <t xml:space="preserve">bisherige Kosten ÷ Baufortschritt</t>
  </si>
  <si>
    <t xml:space="preserve">Voraussichtliche Überschreitung</t>
  </si>
  <si>
    <t xml:space="preserve">Hochrechnung − Kostenbudget</t>
  </si>
  <si>
    <t xml:space="preserve">Sobald verlässliche Angaben zu den Restarbeiten vorliegen, ersetzen Sie die Hochrechnung durch eine Restkostenschätzung von unten. Überbringen Sie das Ergebnis als Navigation, nicht als Urteil: erst die Zahl, dann der nächste Schritt.</t>
  </si>
  <si>
    <t xml:space="preserve">Eine Zeile je Subunternehmer, im Monatsrhythmus geprüft. Zwei Minuten an einem Dienstag.</t>
  </si>
  <si>
    <t xml:space="preserve">Arbeitsblatt 8 · Kapitel 9</t>
  </si>
  <si>
    <t xml:space="preserve">Die Ampel rechnet selbst: ABGELAUFEN, wenn das Datum vorbei ist, „läuft ab“ innerhalb von 30 Tagen, sonst „ok“.</t>
  </si>
  <si>
    <t xml:space="preserve">Freistellungs-
bescheinigung § 48b</t>
  </si>
  <si>
    <t xml:space="preserve">Ampel</t>
  </si>
  <si>
    <t xml:space="preserve">Unbedenklichkeit
Kasse · BG · SOKA</t>
  </si>
  <si>
    <t xml:space="preserve">Haftpflicht</t>
  </si>
  <si>
    <t xml:space="preserve">Reverse
Charge</t>
  </si>
  <si>
    <t xml:space="preserve">Marco Wendt, Fliesen</t>
  </si>
  <si>
    <t xml:space="preserve">ja</t>
  </si>
  <si>
    <t xml:space="preserve">Offene Punkte insgesamt</t>
  </si>
  <si>
    <t xml:space="preserve">abgelaufen</t>
  </si>
  <si>
    <t xml:space="preserve">laufen in 30 Tagen ab</t>
  </si>
  <si>
    <t xml:space="preserve">Die fünf Fragen vor jeder Subunternehmerzahlung</t>
  </si>
  <si>
    <t xml:space="preserve">Frage</t>
  </si>
  <si>
    <t xml:space="preserve">Stimmt der Betrag mit Angebot, Einheitspreisen oder Aufmaß überein?</t>
  </si>
  <si>
    <t xml:space="preserve">Zu welcher Baustelle gehört die Rechnung?</t>
  </si>
  <si>
    <t xml:space="preserve">Ist ein vereinbarter Einbehalt richtig ausgewiesen?</t>
  </si>
  <si>
    <t xml:space="preserve">Stimmt die Umsatzsteuer — bei Reverse Charge netto mit Pflichthinweis, sonst ausgewiesen?</t>
  </si>
  <si>
    <t xml:space="preserve">Liegt am Tag der Zahlung eine gültige Freistellungsbescheinigung vor?</t>
  </si>
  <si>
    <t xml:space="preserve">Maßgeblich ist das Datum der Zahlung, nicht das der Rechnung. Fehlt die Bescheinigung, sind 15 % der Gegenleistung einzubehalten und bis zum 10. des Folgemonats beim Finanzamt des Subunternehmers anzumelden. Die Unbedenklichkeitsbescheinigungen müssen lückenlos sein, nicht nur aktuell — eine Lücke zwischen zwei Bescheinigungen hebt den Entlastungsbeweis auf.</t>
  </si>
  <si>
    <t xml:space="preserve">Vier Wochen, jeder Kunde, jeden Monat. Der Rhythmus macht aus Fähigkeiten eine Leistung.</t>
  </si>
  <si>
    <t xml:space="preserve">Arbeitsblatt 9 · Kapitel 16</t>
  </si>
  <si>
    <t xml:space="preserve">Woche und Aufgabe</t>
  </si>
  <si>
    <t xml:space="preserve">Kunde</t>
  </si>
  <si>
    <t xml:space="preserve">Datum</t>
  </si>
  <si>
    <t xml:space="preserve">Woche 1 — Bücher aktuell. Alles gebucht, Baustellenzuordnung geprüft, Lagerkostenstelle kontrolliert, Subunternehmerrechnungen abgeglichen, Übergabe an den Steuerberater vor dem Voranmeldungstermin.</t>
  </si>
  <si>
    <t xml:space="preserve">Woche 2 — die Pläne. Abrechnungsübersicht aktualisiert, anstehende Abschläge markiert, Einbehaltsplan in beide Richtungen geprüft, Fristenliste kontrolliert.</t>
  </si>
  <si>
    <t xml:space="preserve">Woche 3 — das Lesen. Baustellenberichte erstellt, Kosten gegen Baufortschritt verglichen, vier Warnlampen geprüft.</t>
  </si>
  <si>
    <t xml:space="preserve">Woche 4 — das Gespräch. Berichtspaket übergeben, zwanzig Minuten mit dem Meister: erst die Erkenntnisse, nie Alarm, dann die nächsten Schritte.</t>
  </si>
  <si>
    <t xml:space="preserve">Zwölf Umdrehungen ergeben eine Chronik — und Verlängerungsgespräche, die sich von selbst schreiben.</t>
  </si>
</sst>
</file>

<file path=xl/styles.xml><?xml version="1.0" encoding="utf-8"?>
<styleSheet xmlns="http://schemas.openxmlformats.org/spreadsheetml/2006/main">
  <numFmts count="5">
    <numFmt numFmtId="164" formatCode="General"/>
    <numFmt numFmtId="165" formatCode="#,##0&quot; €&quot;"/>
    <numFmt numFmtId="166" formatCode="dd\.mm\.yyyy"/>
    <numFmt numFmtId="167" formatCode="0.00%"/>
    <numFmt numFmtId="168" formatCode="0.0%"/>
  </numFmts>
  <fonts count="15">
    <font>
      <sz val="11"/>
      <color theme="1"/>
      <name val="Calibri"/>
      <family val="2"/>
      <charset val="1"/>
    </font>
    <font>
      <sz val="10"/>
      <name val="Arial"/>
      <family val="0"/>
    </font>
    <font>
      <sz val="10"/>
      <name val="Arial"/>
      <family val="0"/>
    </font>
    <font>
      <sz val="10"/>
      <name val="Arial"/>
      <family val="0"/>
    </font>
    <font>
      <b val="true"/>
      <sz val="20"/>
      <color rgb="FF1A1A1A"/>
      <name val="Arial"/>
      <family val="0"/>
      <charset val="1"/>
    </font>
    <font>
      <i val="true"/>
      <sz val="11"/>
      <color rgb="FF595959"/>
      <name val="Arial"/>
      <family val="0"/>
      <charset val="1"/>
    </font>
    <font>
      <i val="true"/>
      <sz val="8.5"/>
      <color rgb="FF595959"/>
      <name val="Arial"/>
      <family val="0"/>
      <charset val="1"/>
    </font>
    <font>
      <b val="true"/>
      <sz val="10"/>
      <color rgb="FF1A1A1A"/>
      <name val="Arial"/>
      <family val="0"/>
      <charset val="1"/>
    </font>
    <font>
      <sz val="10"/>
      <color rgb="FF1A1A1A"/>
      <name val="Arial"/>
      <family val="0"/>
      <charset val="1"/>
    </font>
    <font>
      <b val="true"/>
      <sz val="15"/>
      <color rgb="FF1A1A1A"/>
      <name val="Arial"/>
      <family val="0"/>
      <charset val="1"/>
    </font>
    <font>
      <i val="true"/>
      <sz val="10"/>
      <color rgb="FF595959"/>
      <name val="Arial"/>
      <family val="0"/>
      <charset val="1"/>
    </font>
    <font>
      <b val="true"/>
      <sz val="9"/>
      <color rgb="FFFFFFFF"/>
      <name val="Arial"/>
      <family val="0"/>
      <charset val="1"/>
    </font>
    <font>
      <sz val="10"/>
      <color rgb="FF595959"/>
      <name val="Arial"/>
      <family val="0"/>
      <charset val="1"/>
    </font>
    <font>
      <sz val="10"/>
      <color rgb="FF0000FF"/>
      <name val="Arial"/>
      <family val="0"/>
      <charset val="1"/>
    </font>
    <font>
      <sz val="10"/>
      <color rgb="FF008000"/>
      <name val="Arial"/>
      <family val="0"/>
      <charset val="1"/>
    </font>
  </fonts>
  <fills count="6">
    <fill>
      <patternFill patternType="none"/>
    </fill>
    <fill>
      <patternFill patternType="gray125"/>
    </fill>
    <fill>
      <patternFill patternType="solid">
        <fgColor rgb="FFF7F7F7"/>
        <bgColor rgb="FFFFFFFF"/>
      </patternFill>
    </fill>
    <fill>
      <patternFill patternType="solid">
        <fgColor rgb="FF1F3140"/>
        <bgColor rgb="FF003366"/>
      </patternFill>
    </fill>
    <fill>
      <patternFill patternType="solid">
        <fgColor rgb="FFFFF4C2"/>
        <bgColor rgb="FFFFFF99"/>
      </patternFill>
    </fill>
    <fill>
      <patternFill patternType="solid">
        <fgColor rgb="FFEDEDED"/>
        <bgColor rgb="FFF7F7F7"/>
      </patternFill>
    </fill>
  </fills>
  <borders count="3">
    <border diagonalUp="false" diagonalDown="false">
      <left/>
      <right/>
      <top/>
      <bottom/>
      <diagonal/>
    </border>
    <border diagonalUp="false" diagonalDown="false">
      <left style="thin">
        <color rgb="FFC6C6C6"/>
      </left>
      <right style="thin">
        <color rgb="FFC6C6C6"/>
      </right>
      <top style="thin">
        <color rgb="FFC6C6C6"/>
      </top>
      <bottom style="thin">
        <color rgb="FFC6C6C6"/>
      </bottom>
      <diagonal/>
    </border>
    <border diagonalUp="false" diagonalDown="false">
      <left style="thin">
        <color rgb="FFC6C6C6"/>
      </left>
      <right/>
      <top style="thin">
        <color rgb="FFC6C6C6"/>
      </top>
      <bottom style="thin">
        <color rgb="FFC6C6C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false" indent="0" shrinkToFit="false"/>
      <protection locked="true" hidden="false"/>
    </xf>
    <xf numFmtId="164" fontId="8" fillId="2" borderId="1" xfId="0" applyFont="true" applyBorder="true" applyAlignment="true" applyProtection="false">
      <alignment horizontal="left" vertical="top" textRotation="0" wrapText="false" indent="0" shrinkToFit="false"/>
      <protection locked="true" hidden="false"/>
    </xf>
    <xf numFmtId="164" fontId="8" fillId="0" borderId="1" xfId="0" applyFont="true" applyBorder="true" applyAlignment="true" applyProtection="false">
      <alignment horizontal="left" vertical="top"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general" vertical="center" textRotation="0" wrapText="true" indent="0" shrinkToFit="false"/>
      <protection locked="true" hidden="false"/>
    </xf>
    <xf numFmtId="164" fontId="8" fillId="4" borderId="1" xfId="0" applyFont="true" applyBorder="true" applyAlignment="true" applyProtection="false">
      <alignment horizontal="center" vertical="top" textRotation="0" wrapText="false" indent="0" shrinkToFit="false"/>
      <protection locked="true" hidden="false"/>
    </xf>
    <xf numFmtId="164" fontId="8" fillId="4" borderId="1" xfId="0" applyFont="true" applyBorder="true" applyAlignment="true" applyProtection="false">
      <alignment horizontal="left" vertical="top"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12" fillId="5" borderId="1" xfId="0" applyFont="true" applyBorder="true" applyAlignment="true" applyProtection="false">
      <alignment horizontal="right" vertical="top" textRotation="0" wrapText="false" indent="0" shrinkToFit="false"/>
      <protection locked="true" hidden="false"/>
    </xf>
    <xf numFmtId="165" fontId="13" fillId="4" borderId="1" xfId="0" applyFont="true" applyBorder="true" applyAlignment="true" applyProtection="false">
      <alignment horizontal="right" vertical="top" textRotation="0" wrapText="false" indent="0" shrinkToFit="false"/>
      <protection locked="true" hidden="false"/>
    </xf>
    <xf numFmtId="164" fontId="8" fillId="4" borderId="1" xfId="0" applyFont="true" applyBorder="true" applyAlignment="true" applyProtection="false">
      <alignment horizontal="left" vertical="top" textRotation="0" wrapText="true" indent="0" shrinkToFit="false"/>
      <protection locked="true" hidden="false"/>
    </xf>
    <xf numFmtId="165" fontId="7" fillId="5" borderId="1" xfId="0" applyFont="true" applyBorder="true" applyAlignment="true" applyProtection="false">
      <alignment horizontal="right" vertical="top" textRotation="0" wrapText="false" indent="0" shrinkToFit="false"/>
      <protection locked="true" hidden="false"/>
    </xf>
    <xf numFmtId="165" fontId="7" fillId="0" borderId="1" xfId="0" applyFont="true" applyBorder="true" applyAlignment="true" applyProtection="false">
      <alignment horizontal="right" vertical="top" textRotation="0" wrapText="false" indent="0" shrinkToFit="false"/>
      <protection locked="true" hidden="false"/>
    </xf>
    <xf numFmtId="164" fontId="8" fillId="5" borderId="1" xfId="0" applyFont="true" applyBorder="true" applyAlignment="true" applyProtection="false">
      <alignment horizontal="left" vertical="top" textRotation="0" wrapText="false" indent="0" shrinkToFit="false"/>
      <protection locked="true" hidden="false"/>
    </xf>
    <xf numFmtId="166" fontId="8" fillId="5" borderId="1" xfId="0" applyFont="true" applyBorder="true" applyAlignment="true" applyProtection="false">
      <alignment horizontal="left" vertical="top" textRotation="0" wrapText="false" indent="0" shrinkToFit="false"/>
      <protection locked="true" hidden="false"/>
    </xf>
    <xf numFmtId="164" fontId="13" fillId="4" borderId="1" xfId="0" applyFont="true" applyBorder="true" applyAlignment="true" applyProtection="false">
      <alignment horizontal="left" vertical="top" textRotation="0" wrapText="false" indent="0" shrinkToFit="false"/>
      <protection locked="true" hidden="false"/>
    </xf>
    <xf numFmtId="166" fontId="13" fillId="4" borderId="1" xfId="0" applyFont="true" applyBorder="true" applyAlignment="true" applyProtection="false">
      <alignment horizontal="left" vertical="top" textRotation="0" wrapText="false" indent="0" shrinkToFit="false"/>
      <protection locked="true" hidden="false"/>
    </xf>
    <xf numFmtId="164" fontId="7" fillId="2" borderId="1" xfId="0" applyFont="true" applyBorder="true" applyAlignment="true" applyProtection="false">
      <alignment horizontal="left" vertical="top" textRotation="0" wrapText="false" indent="0" shrinkToFit="false"/>
      <protection locked="true" hidden="false"/>
    </xf>
    <xf numFmtId="164" fontId="13" fillId="4" borderId="1" xfId="0" applyFont="true" applyBorder="true" applyAlignment="true" applyProtection="false">
      <alignment horizontal="center" vertical="top" textRotation="0" wrapText="false" indent="0" shrinkToFit="false"/>
      <protection locked="true" hidden="false"/>
    </xf>
    <xf numFmtId="167" fontId="13" fillId="4" borderId="1" xfId="0" applyFont="true" applyBorder="true" applyAlignment="true" applyProtection="false">
      <alignment horizontal="right" vertical="top" textRotation="0" wrapText="false" indent="0" shrinkToFit="false"/>
      <protection locked="true" hidden="false"/>
    </xf>
    <xf numFmtId="165" fontId="8" fillId="0" borderId="1" xfId="0" applyFont="true" applyBorder="true" applyAlignment="true" applyProtection="false">
      <alignment horizontal="right" vertical="top" textRotation="0" wrapText="false" indent="0" shrinkToFit="false"/>
      <protection locked="true" hidden="false"/>
    </xf>
    <xf numFmtId="164" fontId="6" fillId="0" borderId="1" xfId="0" applyFont="true" applyBorder="true" applyAlignment="true" applyProtection="false">
      <alignment horizontal="left" vertical="top" textRotation="0" wrapText="false" indent="0" shrinkToFit="false"/>
      <protection locked="true" hidden="false"/>
    </xf>
    <xf numFmtId="167" fontId="12" fillId="5" borderId="1" xfId="0" applyFont="true" applyBorder="true" applyAlignment="true" applyProtection="false">
      <alignment horizontal="righ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7" fontId="7" fillId="5" borderId="1" xfId="0" applyFont="true" applyBorder="true" applyAlignment="true" applyProtection="false">
      <alignment horizontal="right" vertical="top" textRotation="0" wrapText="false" indent="0" shrinkToFit="false"/>
      <protection locked="true" hidden="false"/>
    </xf>
    <xf numFmtId="167" fontId="7" fillId="0" borderId="1" xfId="0" applyFont="true" applyBorder="true" applyAlignment="true" applyProtection="false">
      <alignment horizontal="right" vertical="top" textRotation="0" wrapText="false" indent="0" shrinkToFit="false"/>
      <protection locked="true" hidden="false"/>
    </xf>
    <xf numFmtId="168" fontId="8" fillId="0" borderId="1" xfId="0" applyFont="true" applyBorder="true" applyAlignment="true" applyProtection="false">
      <alignment horizontal="right" vertical="top" textRotation="0" wrapText="false" indent="0" shrinkToFit="false"/>
      <protection locked="true" hidden="false"/>
    </xf>
    <xf numFmtId="168" fontId="7" fillId="0" borderId="1" xfId="0" applyFont="true" applyBorder="true" applyAlignment="true" applyProtection="false">
      <alignment horizontal="right" vertical="top" textRotation="0" wrapText="false" indent="0" shrinkToFit="false"/>
      <protection locked="true" hidden="false"/>
    </xf>
    <xf numFmtId="165" fontId="14" fillId="0" borderId="1" xfId="0" applyFont="true" applyBorder="true" applyAlignment="true" applyProtection="false">
      <alignment horizontal="right"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8" fontId="14" fillId="0" borderId="1" xfId="0" applyFont="true" applyBorder="true" applyAlignment="true" applyProtection="false">
      <alignment horizontal="righ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false" indent="0" shrinkToFit="false"/>
      <protection locked="true" hidden="false"/>
    </xf>
    <xf numFmtId="168" fontId="12" fillId="5" borderId="1" xfId="0" applyFont="true" applyBorder="true" applyAlignment="true" applyProtection="false">
      <alignment horizontal="right" vertical="top" textRotation="0" wrapText="false" indent="0" shrinkToFit="false"/>
      <protection locked="true" hidden="false"/>
    </xf>
    <xf numFmtId="168" fontId="13" fillId="4" borderId="1" xfId="0" applyFont="true" applyBorder="true" applyAlignment="true" applyProtection="false">
      <alignment horizontal="right" vertical="top" textRotation="0" wrapText="false" indent="0" shrinkToFit="false"/>
      <protection locked="true" hidden="false"/>
    </xf>
    <xf numFmtId="168" fontId="7" fillId="5" borderId="1" xfId="0" applyFont="true" applyBorder="true" applyAlignment="true" applyProtection="false">
      <alignment horizontal="right" vertical="top" textRotation="0" wrapText="false" indent="0" shrinkToFit="false"/>
      <protection locked="true" hidden="false"/>
    </xf>
    <xf numFmtId="164" fontId="6" fillId="0" borderId="0" xfId="0" applyFont="true" applyBorder="false" applyAlignment="true" applyProtection="false">
      <alignment horizontal="left" vertical="top" textRotation="0" wrapText="false" indent="0" shrinkToFit="false"/>
      <protection locked="true" hidden="false"/>
    </xf>
    <xf numFmtId="164" fontId="12" fillId="5" borderId="1" xfId="0" applyFont="true" applyBorder="true" applyAlignment="true" applyProtection="false">
      <alignment horizontal="left" vertical="top" textRotation="0" wrapText="false" indent="0" shrinkToFit="false"/>
      <protection locked="true" hidden="false"/>
    </xf>
    <xf numFmtId="166" fontId="12" fillId="5" borderId="1" xfId="0" applyFont="true" applyBorder="true" applyAlignment="true" applyProtection="false">
      <alignment horizontal="left" vertical="top" textRotation="0" wrapText="false" indent="0" shrinkToFit="false"/>
      <protection locked="true" hidden="false"/>
    </xf>
    <xf numFmtId="164" fontId="8" fillId="0" borderId="1" xfId="0" applyFont="true" applyBorder="true" applyAlignment="true" applyProtection="false">
      <alignment horizontal="center" vertical="top" textRotation="0" wrapText="false" indent="0" shrinkToFit="false"/>
      <protection locked="true" hidden="false"/>
    </xf>
    <xf numFmtId="164" fontId="12" fillId="5" borderId="1" xfId="0" applyFont="true" applyBorder="true" applyAlignment="true" applyProtection="false">
      <alignment horizontal="center" vertical="top" textRotation="0" wrapText="false" indent="0" shrinkToFit="false"/>
      <protection locked="true" hidden="false"/>
    </xf>
    <xf numFmtId="164" fontId="8" fillId="0" borderId="2"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6C6C6"/>
      <rgbColor rgb="FF808080"/>
      <rgbColor rgb="FF9999FF"/>
      <rgbColor rgb="FF993366"/>
      <rgbColor rgb="FFFFF4C2"/>
      <rgbColor rgb="FFEDED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7F7F7"/>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1A1A1A"/>
      <rgbColor rgb="FF993300"/>
      <rgbColor rgb="FF993366"/>
      <rgbColor rgb="FF333399"/>
      <rgbColor rgb="FF1F31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62"/>
  </cols>
  <sheetData>
    <row r="2" customFormat="false" ht="24.4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6" customFormat="false" ht="42" hidden="false" customHeight="true" outlineLevel="0" collapsed="false">
      <c r="B6" s="4" t="s">
        <v>3</v>
      </c>
      <c r="C6" s="5" t="s">
        <v>4</v>
      </c>
    </row>
    <row r="7" customFormat="false" ht="42" hidden="false" customHeight="true" outlineLevel="0" collapsed="false">
      <c r="B7" s="4" t="s">
        <v>5</v>
      </c>
      <c r="C7" s="5" t="s">
        <v>6</v>
      </c>
    </row>
    <row r="8" customFormat="false" ht="42" hidden="false" customHeight="true" outlineLevel="0" collapsed="false">
      <c r="B8" s="4" t="s">
        <v>7</v>
      </c>
      <c r="C8" s="5" t="s">
        <v>8</v>
      </c>
    </row>
    <row r="9" customFormat="false" ht="42" hidden="false" customHeight="true" outlineLevel="0" collapsed="false">
      <c r="B9" s="4" t="s">
        <v>9</v>
      </c>
      <c r="C9" s="5" t="s">
        <v>10</v>
      </c>
    </row>
    <row r="10" customFormat="false" ht="42" hidden="false" customHeight="true" outlineLevel="0" collapsed="false">
      <c r="B10" s="4" t="s">
        <v>11</v>
      </c>
      <c r="C10" s="5" t="s">
        <v>12</v>
      </c>
    </row>
    <row r="12" customFormat="false" ht="15" hidden="false" customHeight="false" outlineLevel="0" collapsed="false">
      <c r="B12" s="6" t="s">
        <v>13</v>
      </c>
    </row>
    <row r="13" customFormat="false" ht="15" hidden="false" customHeight="false" outlineLevel="0" collapsed="false">
      <c r="B13" s="7" t="s">
        <v>14</v>
      </c>
      <c r="C13" s="8" t="s">
        <v>15</v>
      </c>
    </row>
    <row r="14" customFormat="false" ht="15" hidden="false" customHeight="false" outlineLevel="0" collapsed="false">
      <c r="B14" s="7" t="s">
        <v>16</v>
      </c>
      <c r="C14" s="8" t="s">
        <v>17</v>
      </c>
    </row>
    <row r="15" customFormat="false" ht="15" hidden="false" customHeight="false" outlineLevel="0" collapsed="false">
      <c r="B15" s="7" t="s">
        <v>18</v>
      </c>
      <c r="C15" s="8" t="s">
        <v>19</v>
      </c>
    </row>
    <row r="16" customFormat="false" ht="15" hidden="false" customHeight="false" outlineLevel="0" collapsed="false">
      <c r="B16" s="7" t="s">
        <v>20</v>
      </c>
      <c r="C16" s="8" t="s">
        <v>21</v>
      </c>
    </row>
    <row r="17" customFormat="false" ht="15" hidden="false" customHeight="false" outlineLevel="0" collapsed="false">
      <c r="B17" s="7" t="s">
        <v>22</v>
      </c>
      <c r="C17" s="8" t="s">
        <v>23</v>
      </c>
    </row>
    <row r="18" customFormat="false" ht="15" hidden="false" customHeight="false" outlineLevel="0" collapsed="false">
      <c r="B18" s="7" t="s">
        <v>24</v>
      </c>
      <c r="C18" s="8" t="s">
        <v>25</v>
      </c>
    </row>
    <row r="19" customFormat="false" ht="15" hidden="false" customHeight="false" outlineLevel="0" collapsed="false">
      <c r="B19" s="7" t="s">
        <v>26</v>
      </c>
      <c r="C19" s="8" t="s">
        <v>27</v>
      </c>
    </row>
    <row r="20" customFormat="false" ht="15" hidden="false" customHeight="false" outlineLevel="0" collapsed="false">
      <c r="B20" s="7" t="s">
        <v>28</v>
      </c>
      <c r="C20" s="8" t="s">
        <v>29</v>
      </c>
    </row>
    <row r="21" customFormat="false" ht="15" hidden="false" customHeight="false" outlineLevel="0" collapsed="false">
      <c r="B21" s="7" t="s">
        <v>30</v>
      </c>
      <c r="C21" s="8" t="s">
        <v>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78"/>
    <col collapsed="false" customWidth="true" hidden="false" outlineLevel="0" max="3" min="3" style="0" width="26"/>
  </cols>
  <sheetData>
    <row r="1" customFormat="false" ht="21.75" hidden="false" customHeight="true" outlineLevel="0" collapsed="false">
      <c r="A1" s="9" t="s">
        <v>15</v>
      </c>
    </row>
    <row r="2" customFormat="false" ht="15" hidden="false" customHeight="false" outlineLevel="0" collapsed="false">
      <c r="A2" s="10" t="s">
        <v>32</v>
      </c>
    </row>
    <row r="3" customFormat="false" ht="15" hidden="false" customHeight="false" outlineLevel="0" collapsed="false">
      <c r="A3" s="3" t="s">
        <v>33</v>
      </c>
    </row>
    <row r="5" customFormat="false" ht="25.5" hidden="false" customHeight="true" outlineLevel="0" collapsed="false">
      <c r="A5" s="11" t="s">
        <v>34</v>
      </c>
      <c r="B5" s="11" t="s">
        <v>35</v>
      </c>
      <c r="C5" s="11" t="s">
        <v>36</v>
      </c>
    </row>
    <row r="6" customFormat="false" ht="31.5" hidden="false" customHeight="true" outlineLevel="0" collapsed="false">
      <c r="A6" s="12"/>
      <c r="B6" s="5" t="s">
        <v>37</v>
      </c>
      <c r="C6" s="13"/>
    </row>
    <row r="7" customFormat="false" ht="31.5" hidden="false" customHeight="true" outlineLevel="0" collapsed="false">
      <c r="A7" s="12"/>
      <c r="B7" s="5" t="s">
        <v>38</v>
      </c>
      <c r="C7" s="13"/>
    </row>
    <row r="8" customFormat="false" ht="31.5" hidden="false" customHeight="true" outlineLevel="0" collapsed="false">
      <c r="A8" s="12"/>
      <c r="B8" s="5" t="s">
        <v>39</v>
      </c>
      <c r="C8" s="13"/>
    </row>
    <row r="9" customFormat="false" ht="31.5" hidden="false" customHeight="true" outlineLevel="0" collapsed="false">
      <c r="A9" s="12"/>
      <c r="B9" s="5" t="s">
        <v>40</v>
      </c>
      <c r="C9" s="13"/>
    </row>
    <row r="10" customFormat="false" ht="31.5" hidden="false" customHeight="true" outlineLevel="0" collapsed="false">
      <c r="A10" s="12"/>
      <c r="B10" s="5" t="s">
        <v>41</v>
      </c>
      <c r="C10" s="13"/>
    </row>
    <row r="11" customFormat="false" ht="31.5" hidden="false" customHeight="true" outlineLevel="0" collapsed="false">
      <c r="A11" s="12"/>
      <c r="B11" s="5" t="s">
        <v>42</v>
      </c>
      <c r="C11" s="13"/>
    </row>
    <row r="12" customFormat="false" ht="31.5" hidden="false" customHeight="true" outlineLevel="0" collapsed="false">
      <c r="A12" s="12"/>
      <c r="B12" s="5" t="s">
        <v>43</v>
      </c>
      <c r="C12" s="13"/>
    </row>
    <row r="14" customFormat="false" ht="30" hidden="false" customHeight="true" outlineLevel="0" collapsed="false">
      <c r="A14" s="14" t="s">
        <v>44</v>
      </c>
      <c r="B14" s="14"/>
      <c r="C14" s="14"/>
    </row>
  </sheetData>
  <mergeCells count="1">
    <mergeCell ref="A14:C1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20"/>
    <col collapsed="false" customWidth="true" hidden="false" outlineLevel="0" max="4" min="4" style="0" width="30"/>
  </cols>
  <sheetData>
    <row r="1" customFormat="false" ht="21.75" hidden="false" customHeight="true" outlineLevel="0" collapsed="false">
      <c r="A1" s="9" t="s">
        <v>17</v>
      </c>
    </row>
    <row r="2" customFormat="false" ht="15" hidden="false" customHeight="false" outlineLevel="0" collapsed="false">
      <c r="A2" s="10" t="s">
        <v>45</v>
      </c>
    </row>
    <row r="3" customFormat="false" ht="15" hidden="false" customHeight="false" outlineLevel="0" collapsed="false">
      <c r="A3" s="3" t="s">
        <v>46</v>
      </c>
    </row>
    <row r="5" customFormat="false" ht="25.5" hidden="false" customHeight="true" outlineLevel="0" collapsed="false">
      <c r="A5" s="11" t="s">
        <v>47</v>
      </c>
      <c r="B5" s="11" t="s">
        <v>48</v>
      </c>
      <c r="C5" s="11" t="s">
        <v>49</v>
      </c>
      <c r="D5" s="11" t="s">
        <v>50</v>
      </c>
    </row>
    <row r="6" customFormat="false" ht="15" hidden="false" customHeight="false" outlineLevel="0" collapsed="false">
      <c r="A6" s="5" t="s">
        <v>51</v>
      </c>
      <c r="B6" s="15" t="n">
        <v>95000</v>
      </c>
      <c r="C6" s="16"/>
      <c r="D6" s="17"/>
    </row>
    <row r="7" customFormat="false" ht="23.85" hidden="false" customHeight="false" outlineLevel="0" collapsed="false">
      <c r="A7" s="5" t="s">
        <v>52</v>
      </c>
      <c r="B7" s="15" t="n">
        <v>400</v>
      </c>
      <c r="C7" s="16"/>
      <c r="D7" s="5" t="s">
        <v>53</v>
      </c>
    </row>
    <row r="8" customFormat="false" ht="15" hidden="false" customHeight="false" outlineLevel="0" collapsed="false">
      <c r="A8" s="5" t="s">
        <v>54</v>
      </c>
      <c r="B8" s="15"/>
      <c r="C8" s="16"/>
      <c r="D8" s="17"/>
    </row>
    <row r="9" customFormat="false" ht="15" hidden="false" customHeight="false" outlineLevel="0" collapsed="false">
      <c r="A9" s="4" t="s">
        <v>55</v>
      </c>
      <c r="B9" s="18" t="n">
        <f aca="false">SUM(B6:B8)</f>
        <v>95400</v>
      </c>
      <c r="C9" s="19" t="n">
        <f aca="false">SUM(C6:C8)</f>
        <v>0</v>
      </c>
      <c r="D9" s="17"/>
    </row>
    <row r="10" customFormat="false" ht="15" hidden="false" customHeight="false" outlineLevel="0" collapsed="false">
      <c r="A10" s="5" t="s">
        <v>56</v>
      </c>
      <c r="B10" s="15" t="n">
        <v>9500</v>
      </c>
      <c r="C10" s="16"/>
      <c r="D10" s="17"/>
    </row>
    <row r="11" customFormat="false" ht="15" hidden="false" customHeight="false" outlineLevel="0" collapsed="false">
      <c r="A11" s="5" t="s">
        <v>57</v>
      </c>
      <c r="B11" s="15" t="n">
        <v>28500</v>
      </c>
      <c r="C11" s="16"/>
      <c r="D11" s="17"/>
    </row>
    <row r="12" customFormat="false" ht="15" hidden="false" customHeight="false" outlineLevel="0" collapsed="false">
      <c r="A12" s="5" t="s">
        <v>58</v>
      </c>
      <c r="B12" s="15" t="n">
        <v>28500</v>
      </c>
      <c r="C12" s="16"/>
      <c r="D12" s="17"/>
    </row>
    <row r="13" customFormat="false" ht="15" hidden="false" customHeight="false" outlineLevel="0" collapsed="false">
      <c r="A13" s="5" t="s">
        <v>59</v>
      </c>
      <c r="B13" s="15"/>
      <c r="C13" s="16"/>
      <c r="D13" s="17"/>
    </row>
    <row r="14" customFormat="false" ht="15" hidden="false" customHeight="false" outlineLevel="0" collapsed="false">
      <c r="A14" s="5" t="s">
        <v>60</v>
      </c>
      <c r="B14" s="15"/>
      <c r="C14" s="16"/>
      <c r="D14" s="17"/>
    </row>
    <row r="15" customFormat="false" ht="15" hidden="false" customHeight="false" outlineLevel="0" collapsed="false">
      <c r="A15" s="4" t="s">
        <v>61</v>
      </c>
      <c r="B15" s="18" t="n">
        <f aca="false">SUM(B10:B14)</f>
        <v>66500</v>
      </c>
      <c r="C15" s="19" t="n">
        <f aca="false">SUM(C10:C14)</f>
        <v>0</v>
      </c>
      <c r="D15" s="17"/>
    </row>
    <row r="16" customFormat="false" ht="15" hidden="false" customHeight="false" outlineLevel="0" collapsed="false">
      <c r="A16" s="4" t="s">
        <v>62</v>
      </c>
      <c r="B16" s="18" t="n">
        <f aca="false">B9-B15</f>
        <v>28900</v>
      </c>
      <c r="C16" s="19" t="n">
        <f aca="false">C9-C15</f>
        <v>0</v>
      </c>
      <c r="D16" s="17"/>
    </row>
    <row r="18" customFormat="false" ht="30" hidden="false" customHeight="true" outlineLevel="0" collapsed="false">
      <c r="A18" s="14" t="s">
        <v>63</v>
      </c>
      <c r="B18" s="14"/>
      <c r="C18" s="14"/>
      <c r="D18" s="14"/>
    </row>
    <row r="20" customFormat="false" ht="30" hidden="false" customHeight="true" outlineLevel="0" collapsed="false">
      <c r="A20" s="14" t="s">
        <v>64</v>
      </c>
      <c r="B20" s="14"/>
      <c r="C20" s="14"/>
      <c r="D20" s="14"/>
    </row>
  </sheetData>
  <mergeCells count="2">
    <mergeCell ref="A18:D18"/>
    <mergeCell ref="A20:D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3" min="2" style="0" width="16"/>
    <col collapsed="false" customWidth="true" hidden="false" outlineLevel="0" max="4" min="4" style="0" width="20"/>
    <col collapsed="false" customWidth="true" hidden="false" outlineLevel="0" max="5" min="5" style="0" width="18"/>
  </cols>
  <sheetData>
    <row r="1" customFormat="false" ht="21.75" hidden="false" customHeight="true" outlineLevel="0" collapsed="false">
      <c r="A1" s="9" t="s">
        <v>19</v>
      </c>
    </row>
    <row r="2" customFormat="false" ht="15" hidden="false" customHeight="false" outlineLevel="0" collapsed="false">
      <c r="A2" s="10" t="s">
        <v>65</v>
      </c>
    </row>
    <row r="3" customFormat="false" ht="15" hidden="false" customHeight="false" outlineLevel="0" collapsed="false">
      <c r="A3" s="3" t="s">
        <v>66</v>
      </c>
    </row>
    <row r="5" customFormat="false" ht="15" hidden="false" customHeight="false" outlineLevel="0" collapsed="false">
      <c r="A5" s="6" t="s">
        <v>67</v>
      </c>
    </row>
    <row r="6" customFormat="false" ht="25.5" hidden="false" customHeight="true" outlineLevel="0" collapsed="false">
      <c r="A6" s="11" t="s">
        <v>68</v>
      </c>
      <c r="B6" s="11" t="s">
        <v>69</v>
      </c>
      <c r="C6" s="11" t="s">
        <v>70</v>
      </c>
      <c r="D6" s="11" t="s">
        <v>71</v>
      </c>
      <c r="E6" s="11" t="s">
        <v>72</v>
      </c>
    </row>
    <row r="7" customFormat="false" ht="15" hidden="false" customHeight="false" outlineLevel="0" collapsed="false">
      <c r="A7" s="20" t="s">
        <v>73</v>
      </c>
      <c r="B7" s="15" t="n">
        <v>4275</v>
      </c>
      <c r="C7" s="20" t="s">
        <v>74</v>
      </c>
      <c r="D7" s="20" t="s">
        <v>75</v>
      </c>
      <c r="E7" s="21"/>
    </row>
    <row r="8" customFormat="false" ht="15" hidden="false" customHeight="false" outlineLevel="0" collapsed="false">
      <c r="A8" s="22"/>
      <c r="B8" s="16"/>
      <c r="C8" s="22"/>
      <c r="D8" s="22"/>
      <c r="E8" s="23"/>
    </row>
    <row r="9" customFormat="false" ht="15" hidden="false" customHeight="false" outlineLevel="0" collapsed="false">
      <c r="A9" s="22"/>
      <c r="B9" s="16"/>
      <c r="C9" s="22"/>
      <c r="D9" s="22"/>
      <c r="E9" s="23"/>
    </row>
    <row r="10" customFormat="false" ht="15" hidden="false" customHeight="false" outlineLevel="0" collapsed="false">
      <c r="A10" s="22"/>
      <c r="B10" s="16"/>
      <c r="C10" s="22"/>
      <c r="D10" s="22"/>
      <c r="E10" s="23"/>
    </row>
    <row r="11" customFormat="false" ht="15" hidden="false" customHeight="false" outlineLevel="0" collapsed="false">
      <c r="A11" s="22"/>
      <c r="B11" s="16"/>
      <c r="C11" s="22"/>
      <c r="D11" s="22"/>
      <c r="E11" s="23"/>
    </row>
    <row r="12" customFormat="false" ht="15" hidden="false" customHeight="false" outlineLevel="0" collapsed="false">
      <c r="A12" s="22"/>
      <c r="B12" s="16"/>
      <c r="C12" s="22"/>
      <c r="D12" s="22"/>
      <c r="E12" s="23"/>
    </row>
    <row r="13" customFormat="false" ht="15" hidden="false" customHeight="false" outlineLevel="0" collapsed="false">
      <c r="A13" s="24" t="s">
        <v>76</v>
      </c>
      <c r="B13" s="19" t="n">
        <f aca="false">SUM(B7:B12)</f>
        <v>4275</v>
      </c>
      <c r="C13" s="7"/>
      <c r="D13" s="7"/>
      <c r="E13" s="7"/>
    </row>
    <row r="15" customFormat="false" ht="15" hidden="false" customHeight="false" outlineLevel="0" collapsed="false">
      <c r="A15" s="6" t="s">
        <v>77</v>
      </c>
    </row>
    <row r="16" customFormat="false" ht="25.5" hidden="false" customHeight="true" outlineLevel="0" collapsed="false">
      <c r="A16" s="11" t="s">
        <v>78</v>
      </c>
      <c r="B16" s="11" t="s">
        <v>69</v>
      </c>
      <c r="C16" s="11" t="s">
        <v>70</v>
      </c>
      <c r="D16" s="11" t="s">
        <v>71</v>
      </c>
      <c r="E16" s="11" t="s">
        <v>72</v>
      </c>
    </row>
    <row r="17" customFormat="false" ht="15" hidden="false" customHeight="false" outlineLevel="0" collapsed="false">
      <c r="A17" s="22"/>
      <c r="B17" s="16"/>
      <c r="C17" s="22"/>
      <c r="D17" s="22"/>
      <c r="E17" s="23"/>
    </row>
    <row r="18" customFormat="false" ht="15" hidden="false" customHeight="false" outlineLevel="0" collapsed="false">
      <c r="A18" s="22"/>
      <c r="B18" s="16"/>
      <c r="C18" s="22"/>
      <c r="D18" s="22"/>
      <c r="E18" s="23"/>
    </row>
    <row r="19" customFormat="false" ht="15" hidden="false" customHeight="false" outlineLevel="0" collapsed="false">
      <c r="A19" s="22"/>
      <c r="B19" s="16"/>
      <c r="C19" s="22"/>
      <c r="D19" s="22"/>
      <c r="E19" s="23"/>
    </row>
    <row r="20" customFormat="false" ht="15" hidden="false" customHeight="false" outlineLevel="0" collapsed="false">
      <c r="A20" s="22"/>
      <c r="B20" s="16"/>
      <c r="C20" s="22"/>
      <c r="D20" s="22"/>
      <c r="E20" s="23"/>
    </row>
    <row r="21" customFormat="false" ht="15" hidden="false" customHeight="false" outlineLevel="0" collapsed="false">
      <c r="A21" s="22"/>
      <c r="B21" s="16"/>
      <c r="C21" s="22"/>
      <c r="D21" s="22"/>
      <c r="E21" s="23"/>
    </row>
    <row r="22" customFormat="false" ht="15" hidden="false" customHeight="false" outlineLevel="0" collapsed="false">
      <c r="A22" s="24" t="s">
        <v>76</v>
      </c>
      <c r="B22" s="19" t="n">
        <f aca="false">SUM(B17:B21)</f>
        <v>0</v>
      </c>
      <c r="C22" s="7"/>
      <c r="D22" s="7"/>
      <c r="E22" s="7"/>
    </row>
    <row r="23" customFormat="false" ht="15" hidden="false" customHeight="false" outlineLevel="0" collapsed="false">
      <c r="A23" s="24" t="s">
        <v>79</v>
      </c>
      <c r="B23" s="19" t="n">
        <f aca="false">B13-B22</f>
        <v>4275</v>
      </c>
      <c r="C23" s="7"/>
      <c r="D23" s="7"/>
      <c r="E23" s="7"/>
    </row>
    <row r="25" customFormat="false" ht="15" hidden="false" customHeight="false" outlineLevel="0" collapsed="false">
      <c r="A25" s="6" t="s">
        <v>80</v>
      </c>
    </row>
    <row r="26" customFormat="false" ht="25.5" hidden="false" customHeight="true" outlineLevel="0" collapsed="false">
      <c r="A26" s="11" t="s">
        <v>81</v>
      </c>
      <c r="B26" s="11" t="s">
        <v>82</v>
      </c>
      <c r="C26" s="11" t="s">
        <v>83</v>
      </c>
      <c r="D26" s="11" t="s">
        <v>84</v>
      </c>
      <c r="E26" s="11" t="s">
        <v>85</v>
      </c>
    </row>
    <row r="27" customFormat="false" ht="15" hidden="false" customHeight="false" outlineLevel="0" collapsed="false">
      <c r="A27" s="22"/>
      <c r="B27" s="16"/>
      <c r="C27" s="25"/>
      <c r="D27" s="26"/>
      <c r="E27" s="27" t="str">
        <f aca="false">IF(N(B27)*N(D27)=0,"",B27*D27)</f>
        <v/>
      </c>
    </row>
    <row r="28" customFormat="false" ht="15" hidden="false" customHeight="false" outlineLevel="0" collapsed="false">
      <c r="A28" s="22"/>
      <c r="B28" s="16"/>
      <c r="C28" s="25"/>
      <c r="D28" s="26"/>
      <c r="E28" s="27" t="str">
        <f aca="false">IF(N(B28)*N(D28)=0,"",B28*D28)</f>
        <v/>
      </c>
    </row>
    <row r="29" customFormat="false" ht="15" hidden="false" customHeight="false" outlineLevel="0" collapsed="false">
      <c r="A29" s="22"/>
      <c r="B29" s="16"/>
      <c r="C29" s="25"/>
      <c r="D29" s="26"/>
      <c r="E29" s="27" t="str">
        <f aca="false">IF(N(B29)*N(D29)=0,"",B29*D29)</f>
        <v/>
      </c>
    </row>
    <row r="30" customFormat="false" ht="15" hidden="false" customHeight="false" outlineLevel="0" collapsed="false">
      <c r="A30" s="22"/>
      <c r="B30" s="16"/>
      <c r="C30" s="25"/>
      <c r="D30" s="26"/>
      <c r="E30" s="27" t="str">
        <f aca="false">IF(N(B30)*N(D30)=0,"",B30*D30)</f>
        <v/>
      </c>
    </row>
    <row r="31" customFormat="false" ht="15" hidden="false" customHeight="false" outlineLevel="0" collapsed="false">
      <c r="A31" s="24" t="s">
        <v>86</v>
      </c>
      <c r="B31" s="7"/>
      <c r="C31" s="7"/>
      <c r="D31" s="7"/>
      <c r="E31" s="19" t="n">
        <f aca="false">SUM(E27:E30)</f>
        <v>0</v>
      </c>
    </row>
    <row r="33" customFormat="false" ht="30" hidden="false" customHeight="true" outlineLevel="0" collapsed="false">
      <c r="A33" s="14" t="s">
        <v>87</v>
      </c>
      <c r="B33" s="14"/>
      <c r="C33" s="14"/>
      <c r="D33" s="14"/>
      <c r="E33" s="14"/>
    </row>
  </sheetData>
  <mergeCells count="1">
    <mergeCell ref="A33:E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8"/>
  </cols>
  <sheetData>
    <row r="1" customFormat="false" ht="21.75" hidden="false" customHeight="true" outlineLevel="0" collapsed="false">
      <c r="A1" s="9" t="s">
        <v>21</v>
      </c>
    </row>
    <row r="2" customFormat="false" ht="15" hidden="false" customHeight="false" outlineLevel="0" collapsed="false">
      <c r="A2" s="10" t="s">
        <v>88</v>
      </c>
    </row>
    <row r="3" customFormat="false" ht="15" hidden="false" customHeight="false" outlineLevel="0" collapsed="false">
      <c r="A3" s="3" t="s">
        <v>89</v>
      </c>
    </row>
    <row r="5" customFormat="false" ht="15" hidden="false" customHeight="false" outlineLevel="0" collapsed="false">
      <c r="A5" s="6" t="s">
        <v>90</v>
      </c>
    </row>
    <row r="6" customFormat="false" ht="25.5" hidden="false" customHeight="true" outlineLevel="0" collapsed="false">
      <c r="A6" s="11" t="s">
        <v>91</v>
      </c>
      <c r="B6" s="11" t="s">
        <v>92</v>
      </c>
      <c r="C6" s="11" t="s">
        <v>48</v>
      </c>
      <c r="D6" s="11" t="s">
        <v>49</v>
      </c>
    </row>
    <row r="7" customFormat="false" ht="15" hidden="false" customHeight="false" outlineLevel="0" collapsed="false">
      <c r="A7" s="5" t="s">
        <v>93</v>
      </c>
      <c r="B7" s="28" t="s">
        <v>94</v>
      </c>
      <c r="C7" s="15" t="n">
        <v>60000</v>
      </c>
      <c r="D7" s="16"/>
    </row>
    <row r="8" customFormat="false" ht="15" hidden="false" customHeight="false" outlineLevel="0" collapsed="false">
      <c r="A8" s="5" t="s">
        <v>95</v>
      </c>
      <c r="B8" s="28" t="s">
        <v>96</v>
      </c>
      <c r="C8" s="15" t="n">
        <v>250000</v>
      </c>
      <c r="D8" s="16"/>
    </row>
    <row r="9" customFormat="false" ht="15" hidden="false" customHeight="false" outlineLevel="0" collapsed="false">
      <c r="A9" s="5" t="s">
        <v>97</v>
      </c>
      <c r="B9" s="28" t="s">
        <v>98</v>
      </c>
      <c r="C9" s="29" t="n">
        <v>0.28</v>
      </c>
      <c r="D9" s="26"/>
    </row>
    <row r="10" customFormat="false" ht="15" hidden="false" customHeight="false" outlineLevel="0" collapsed="false">
      <c r="A10" s="5" t="s">
        <v>99</v>
      </c>
      <c r="B10" s="28" t="s">
        <v>100</v>
      </c>
      <c r="C10" s="29" t="n">
        <v>0.1</v>
      </c>
      <c r="D10" s="26"/>
    </row>
    <row r="12" customFormat="false" ht="15" hidden="false" customHeight="false" outlineLevel="0" collapsed="false">
      <c r="A12" s="6" t="s">
        <v>101</v>
      </c>
    </row>
    <row r="13" customFormat="false" ht="25.5" hidden="false" customHeight="true" outlineLevel="0" collapsed="false">
      <c r="A13" s="11" t="s">
        <v>91</v>
      </c>
      <c r="B13" s="11" t="s">
        <v>92</v>
      </c>
      <c r="C13" s="11" t="s">
        <v>48</v>
      </c>
      <c r="D13" s="11" t="s">
        <v>49</v>
      </c>
    </row>
    <row r="14" customFormat="false" ht="15" hidden="false" customHeight="false" outlineLevel="0" collapsed="false">
      <c r="A14" s="30" t="s">
        <v>102</v>
      </c>
      <c r="B14" s="28" t="s">
        <v>103</v>
      </c>
      <c r="C14" s="31" t="n">
        <f aca="false">C7/C8</f>
        <v>0.24</v>
      </c>
      <c r="D14" s="32" t="str">
        <f aca="false">IF(N(D8)=0,"",D7/D8)</f>
        <v/>
      </c>
    </row>
    <row r="15" customFormat="false" ht="15" hidden="false" customHeight="false" outlineLevel="0" collapsed="false">
      <c r="A15" s="30" t="s">
        <v>104</v>
      </c>
      <c r="B15" s="28" t="s">
        <v>105</v>
      </c>
      <c r="C15" s="18" t="n">
        <f aca="false">C8+C7</f>
        <v>310000</v>
      </c>
      <c r="D15" s="19" t="str">
        <f aca="false">IF(N(D8)=0,"",D8+D7)</f>
        <v/>
      </c>
    </row>
    <row r="16" customFormat="false" ht="15" hidden="false" customHeight="false" outlineLevel="0" collapsed="false">
      <c r="A16" s="30" t="s">
        <v>106</v>
      </c>
      <c r="B16" s="28" t="s">
        <v>107</v>
      </c>
      <c r="C16" s="31" t="n">
        <f aca="false">C7/(C8+C7)</f>
        <v>0.193548387096774</v>
      </c>
      <c r="D16" s="32" t="str">
        <f aca="false">IF(N(D8)+N(D7)=0,"",D7/(D8+D7))</f>
        <v/>
      </c>
    </row>
    <row r="17" customFormat="false" ht="15" hidden="false" customHeight="false" outlineLevel="0" collapsed="false">
      <c r="A17" s="30" t="s">
        <v>108</v>
      </c>
      <c r="B17" s="28" t="s">
        <v>109</v>
      </c>
      <c r="C17" s="18" t="n">
        <f aca="false">C8*(1+C9)</f>
        <v>320000</v>
      </c>
      <c r="D17" s="19" t="str">
        <f aca="false">IF(N(D8)=0,"",D8*(1+D9))</f>
        <v/>
      </c>
    </row>
    <row r="18" customFormat="false" ht="15" hidden="false" customHeight="false" outlineLevel="0" collapsed="false">
      <c r="A18" s="30" t="s">
        <v>110</v>
      </c>
      <c r="B18" s="28" t="s">
        <v>111</v>
      </c>
      <c r="C18" s="18" t="n">
        <f aca="false">C8*(1+C9)-C8-C7</f>
        <v>10000</v>
      </c>
      <c r="D18" s="19" t="str">
        <f aca="false">IF(N(D8)=0,"",D8*(1+D9)-D8-D7)</f>
        <v/>
      </c>
    </row>
    <row r="19" customFormat="false" ht="15" hidden="false" customHeight="false" outlineLevel="0" collapsed="false">
      <c r="A19" s="30" t="s">
        <v>112</v>
      </c>
      <c r="B19" s="28" t="s">
        <v>113</v>
      </c>
      <c r="C19" s="31" t="n">
        <f aca="false">(C8*(1+C9)-C8-C7)/(C8*(1+C9))</f>
        <v>0.03125</v>
      </c>
      <c r="D19" s="32" t="str">
        <f aca="false">IF(N(D8)=0,"",(D8*(1+D9)-D8-D7)/(D8*(1+D9)))</f>
        <v/>
      </c>
    </row>
    <row r="20" customFormat="false" ht="15" hidden="false" customHeight="false" outlineLevel="0" collapsed="false">
      <c r="A20" s="30" t="s">
        <v>114</v>
      </c>
      <c r="B20" s="28" t="s">
        <v>115</v>
      </c>
      <c r="C20" s="18" t="n">
        <f aca="false">(C8+C7)/(1-C10)</f>
        <v>344444.444444444</v>
      </c>
      <c r="D20" s="19" t="str">
        <f aca="false">IF(N(D10)&gt;=1,"",IF(N(D8)=0,"",(D8+D7)/(1-D10)))</f>
        <v/>
      </c>
    </row>
    <row r="22" customFormat="false" ht="30" hidden="false" customHeight="true" outlineLevel="0" collapsed="false">
      <c r="A22" s="14" t="s">
        <v>116</v>
      </c>
      <c r="B22" s="14"/>
      <c r="C22" s="14"/>
      <c r="D22" s="14"/>
    </row>
  </sheetData>
  <mergeCells count="1">
    <mergeCell ref="A22:D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4" min="2" style="0" width="18"/>
    <col collapsed="false" customWidth="true" hidden="false" outlineLevel="0" max="5" min="5" style="0" width="16"/>
  </cols>
  <sheetData>
    <row r="1" customFormat="false" ht="21.75" hidden="false" customHeight="true" outlineLevel="0" collapsed="false">
      <c r="A1" s="9" t="s">
        <v>23</v>
      </c>
    </row>
    <row r="2" customFormat="false" ht="15" hidden="false" customHeight="false" outlineLevel="0" collapsed="false">
      <c r="A2" s="10" t="s">
        <v>117</v>
      </c>
    </row>
    <row r="3" customFormat="false" ht="15" hidden="false" customHeight="false" outlineLevel="0" collapsed="false">
      <c r="A3" s="3" t="s">
        <v>118</v>
      </c>
    </row>
    <row r="5" customFormat="false" ht="25.5" hidden="false" customHeight="true" outlineLevel="0" collapsed="false">
      <c r="A5" s="11" t="s">
        <v>119</v>
      </c>
      <c r="B5" s="11" t="s">
        <v>120</v>
      </c>
      <c r="C5" s="11" t="s">
        <v>121</v>
      </c>
      <c r="D5" s="11" t="s">
        <v>122</v>
      </c>
      <c r="E5" s="11" t="s">
        <v>123</v>
      </c>
    </row>
    <row r="6" customFormat="false" ht="15" hidden="false" customHeight="false" outlineLevel="0" collapsed="false">
      <c r="A6" s="5" t="s">
        <v>124</v>
      </c>
      <c r="B6" s="16" t="n">
        <v>29000</v>
      </c>
      <c r="C6" s="16" t="n">
        <v>31900</v>
      </c>
      <c r="D6" s="27" t="n">
        <f aca="false">C6-B6</f>
        <v>2900</v>
      </c>
      <c r="E6" s="33" t="n">
        <f aca="false">IF(N(B6)=0,"",(C6-B6)/B6)</f>
        <v>0.1</v>
      </c>
    </row>
    <row r="7" customFormat="false" ht="15" hidden="false" customHeight="false" outlineLevel="0" collapsed="false">
      <c r="A7" s="5" t="s">
        <v>125</v>
      </c>
      <c r="B7" s="16" t="n">
        <v>22000</v>
      </c>
      <c r="C7" s="16" t="n">
        <v>24600</v>
      </c>
      <c r="D7" s="27" t="n">
        <f aca="false">C7-B7</f>
        <v>2600</v>
      </c>
      <c r="E7" s="33" t="n">
        <f aca="false">IF(N(B7)=0,"",(C7-B7)/B7)</f>
        <v>0.118181818181818</v>
      </c>
    </row>
    <row r="8" customFormat="false" ht="15" hidden="false" customHeight="false" outlineLevel="0" collapsed="false">
      <c r="A8" s="5" t="s">
        <v>126</v>
      </c>
      <c r="B8" s="16" t="n">
        <v>17500</v>
      </c>
      <c r="C8" s="16" t="n">
        <v>17400</v>
      </c>
      <c r="D8" s="27" t="n">
        <f aca="false">C8-B8</f>
        <v>-100</v>
      </c>
      <c r="E8" s="33" t="n">
        <f aca="false">IF(N(B8)=0,"",(C8-B8)/B8)</f>
        <v>-0.00571428571428571</v>
      </c>
    </row>
    <row r="9" customFormat="false" ht="15" hidden="false" customHeight="false" outlineLevel="0" collapsed="false">
      <c r="A9" s="5" t="s">
        <v>127</v>
      </c>
      <c r="B9" s="16" t="n">
        <v>3100</v>
      </c>
      <c r="C9" s="16" t="n">
        <v>3300</v>
      </c>
      <c r="D9" s="27" t="n">
        <f aca="false">C9-B9</f>
        <v>200</v>
      </c>
      <c r="E9" s="33" t="n">
        <f aca="false">IF(N(B9)=0,"",(C9-B9)/B9)</f>
        <v>0.0645161290322581</v>
      </c>
    </row>
    <row r="10" customFormat="false" ht="15" hidden="false" customHeight="false" outlineLevel="0" collapsed="false">
      <c r="A10" s="24" t="s">
        <v>128</v>
      </c>
      <c r="B10" s="19" t="n">
        <f aca="false">SUM(B6:B9)</f>
        <v>71600</v>
      </c>
      <c r="C10" s="19" t="n">
        <f aca="false">SUM(C6:C9)</f>
        <v>77200</v>
      </c>
      <c r="D10" s="19" t="n">
        <f aca="false">C10-B10</f>
        <v>5600</v>
      </c>
      <c r="E10" s="34" t="n">
        <f aca="false">IF(N(B10)=0,"",(C10-B10)/B10)</f>
        <v>0.0782122905027933</v>
      </c>
    </row>
    <row r="11" customFormat="false" ht="15" hidden="false" customHeight="false" outlineLevel="0" collapsed="false">
      <c r="A11" s="5" t="s">
        <v>129</v>
      </c>
      <c r="B11" s="16" t="n">
        <v>95000</v>
      </c>
      <c r="C11" s="35" t="n">
        <f aca="false">IF(N('2 Abrechnung'!C9)&gt;0,'2 Abrechnung'!C9,'2 Abrechnung'!B9)</f>
        <v>95400</v>
      </c>
      <c r="D11" s="27" t="n">
        <f aca="false">C11-B11</f>
        <v>400</v>
      </c>
      <c r="E11" s="8"/>
    </row>
    <row r="12" customFormat="false" ht="15" hidden="false" customHeight="false" outlineLevel="0" collapsed="false">
      <c r="A12" s="24" t="s">
        <v>130</v>
      </c>
      <c r="B12" s="19" t="n">
        <f aca="false">B11-B10</f>
        <v>23400</v>
      </c>
      <c r="C12" s="19" t="n">
        <f aca="false">C11-C10</f>
        <v>18200</v>
      </c>
      <c r="D12" s="19" t="n">
        <f aca="false">C12-B12</f>
        <v>-5200</v>
      </c>
      <c r="E12" s="7"/>
    </row>
    <row r="13" customFormat="false" ht="15" hidden="false" customHeight="false" outlineLevel="0" collapsed="false">
      <c r="A13" s="24" t="s">
        <v>131</v>
      </c>
      <c r="B13" s="34" t="n">
        <f aca="false">IF(N(B11)=0,"",B12/B11)</f>
        <v>0.246315789473684</v>
      </c>
      <c r="C13" s="34" t="n">
        <f aca="false">IF(N(C11)=0,"",C12/C11)</f>
        <v>0.190775681341719</v>
      </c>
      <c r="D13" s="7"/>
      <c r="E13" s="7"/>
    </row>
    <row r="15" customFormat="false" ht="30" hidden="false" customHeight="true" outlineLevel="0" collapsed="false">
      <c r="A15" s="14" t="s">
        <v>132</v>
      </c>
      <c r="B15" s="14"/>
      <c r="C15" s="14"/>
      <c r="D15" s="14"/>
      <c r="E15" s="14"/>
    </row>
    <row r="17" customFormat="false" ht="30" hidden="false" customHeight="true" outlineLevel="0" collapsed="false">
      <c r="A17" s="14" t="s">
        <v>133</v>
      </c>
      <c r="B17" s="14"/>
      <c r="C17" s="14"/>
      <c r="D17" s="14"/>
      <c r="E17" s="14"/>
    </row>
  </sheetData>
  <mergeCells count="2">
    <mergeCell ref="A15:E15"/>
    <mergeCell ref="A17:E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4" min="2" style="0" width="18"/>
    <col collapsed="false" customWidth="true" hidden="false" outlineLevel="0" max="5" min="5" style="0" width="16"/>
  </cols>
  <sheetData>
    <row r="1" customFormat="false" ht="21.75" hidden="false" customHeight="true" outlineLevel="0" collapsed="false">
      <c r="A1" s="9" t="s">
        <v>25</v>
      </c>
    </row>
    <row r="2" customFormat="false" ht="15" hidden="false" customHeight="false" outlineLevel="0" collapsed="false">
      <c r="A2" s="10" t="s">
        <v>134</v>
      </c>
    </row>
    <row r="3" customFormat="false" ht="15" hidden="false" customHeight="false" outlineLevel="0" collapsed="false">
      <c r="A3" s="3" t="s">
        <v>135</v>
      </c>
    </row>
    <row r="5" customFormat="false" ht="15" hidden="false" customHeight="false" outlineLevel="0" collapsed="false">
      <c r="A5" s="24" t="s">
        <v>136</v>
      </c>
      <c r="B5" s="22"/>
      <c r="C5" s="36"/>
      <c r="D5" s="36"/>
      <c r="E5" s="36"/>
    </row>
    <row r="6" customFormat="false" ht="15" hidden="false" customHeight="false" outlineLevel="0" collapsed="false">
      <c r="A6" s="24" t="s">
        <v>137</v>
      </c>
      <c r="B6" s="22"/>
      <c r="C6" s="36"/>
      <c r="D6" s="36"/>
      <c r="E6" s="36"/>
    </row>
    <row r="7" customFormat="false" ht="15" hidden="false" customHeight="false" outlineLevel="0" collapsed="false">
      <c r="A7" s="24" t="s">
        <v>138</v>
      </c>
      <c r="B7" s="16"/>
      <c r="C7" s="36"/>
      <c r="D7" s="36"/>
      <c r="E7" s="36"/>
    </row>
    <row r="8" customFormat="false" ht="15" hidden="false" customHeight="false" outlineLevel="0" collapsed="false">
      <c r="A8" s="24" t="s">
        <v>139</v>
      </c>
      <c r="B8" s="16"/>
      <c r="C8" s="36"/>
      <c r="D8" s="36"/>
      <c r="E8" s="36"/>
    </row>
    <row r="9" customFormat="false" ht="15" hidden="false" customHeight="false" outlineLevel="0" collapsed="false">
      <c r="A9" s="24" t="s">
        <v>140</v>
      </c>
      <c r="B9" s="26"/>
      <c r="C9" s="36"/>
      <c r="D9" s="36"/>
      <c r="E9" s="36"/>
    </row>
    <row r="11" customFormat="false" ht="25.5" hidden="false" customHeight="true" outlineLevel="0" collapsed="false">
      <c r="A11" s="11" t="s">
        <v>119</v>
      </c>
      <c r="B11" s="11" t="s">
        <v>141</v>
      </c>
      <c r="C11" s="11" t="s">
        <v>142</v>
      </c>
      <c r="D11" s="11" t="s">
        <v>143</v>
      </c>
      <c r="E11" s="11" t="s">
        <v>144</v>
      </c>
    </row>
    <row r="12" customFormat="false" ht="15" hidden="false" customHeight="false" outlineLevel="0" collapsed="false">
      <c r="A12" s="8" t="s">
        <v>124</v>
      </c>
      <c r="B12" s="16"/>
      <c r="C12" s="16"/>
      <c r="D12" s="33" t="str">
        <f aca="false">IF(N(B12)=0,"",C12/B12)</f>
        <v/>
      </c>
      <c r="E12" s="27" t="str">
        <f aca="false">IF(N(B12)=0,"",B12-C12)</f>
        <v/>
      </c>
    </row>
    <row r="13" customFormat="false" ht="15" hidden="false" customHeight="false" outlineLevel="0" collapsed="false">
      <c r="A13" s="8" t="s">
        <v>125</v>
      </c>
      <c r="B13" s="16"/>
      <c r="C13" s="16"/>
      <c r="D13" s="33" t="str">
        <f aca="false">IF(N(B13)=0,"",C13/B13)</f>
        <v/>
      </c>
      <c r="E13" s="27" t="str">
        <f aca="false">IF(N(B13)=0,"",B13-C13)</f>
        <v/>
      </c>
    </row>
    <row r="14" customFormat="false" ht="15" hidden="false" customHeight="false" outlineLevel="0" collapsed="false">
      <c r="A14" s="8" t="s">
        <v>126</v>
      </c>
      <c r="B14" s="16"/>
      <c r="C14" s="16"/>
      <c r="D14" s="33" t="str">
        <f aca="false">IF(N(B14)=0,"",C14/B14)</f>
        <v/>
      </c>
      <c r="E14" s="27" t="str">
        <f aca="false">IF(N(B14)=0,"",B14-C14)</f>
        <v/>
      </c>
    </row>
    <row r="15" customFormat="false" ht="15" hidden="false" customHeight="false" outlineLevel="0" collapsed="false">
      <c r="A15" s="8" t="s">
        <v>145</v>
      </c>
      <c r="B15" s="16"/>
      <c r="C15" s="16"/>
      <c r="D15" s="33" t="str">
        <f aca="false">IF(N(B15)=0,"",C15/B15)</f>
        <v/>
      </c>
      <c r="E15" s="27" t="str">
        <f aca="false">IF(N(B15)=0,"",B15-C15)</f>
        <v/>
      </c>
    </row>
    <row r="16" customFormat="false" ht="15" hidden="false" customHeight="false" outlineLevel="0" collapsed="false">
      <c r="A16" s="8" t="s">
        <v>146</v>
      </c>
      <c r="B16" s="16"/>
      <c r="C16" s="16"/>
      <c r="D16" s="33" t="str">
        <f aca="false">IF(N(B16)=0,"",C16/B16)</f>
        <v/>
      </c>
      <c r="E16" s="27" t="str">
        <f aca="false">IF(N(B16)=0,"",B16-C16)</f>
        <v/>
      </c>
    </row>
    <row r="17" customFormat="false" ht="15" hidden="false" customHeight="false" outlineLevel="0" collapsed="false">
      <c r="A17" s="24" t="s">
        <v>82</v>
      </c>
      <c r="B17" s="19" t="n">
        <f aca="false">SUM(B12:B16)</f>
        <v>0</v>
      </c>
      <c r="C17" s="19" t="n">
        <f aca="false">SUM(C12:C16)</f>
        <v>0</v>
      </c>
      <c r="D17" s="34" t="str">
        <f aca="false">IF(N(B17)=0,"",C17/B17)</f>
        <v/>
      </c>
      <c r="E17" s="19" t="n">
        <f aca="false">B17-C17</f>
        <v>0</v>
      </c>
    </row>
    <row r="18" customFormat="false" ht="15" hidden="false" customHeight="false" outlineLevel="0" collapsed="false">
      <c r="A18" s="24" t="s">
        <v>147</v>
      </c>
      <c r="B18" s="7"/>
      <c r="C18" s="19" t="n">
        <f aca="false">B8-C17</f>
        <v>0</v>
      </c>
      <c r="D18" s="34" t="str">
        <f aca="false">IF(N(B8)=0,"",(B8-C17)/B8)</f>
        <v/>
      </c>
      <c r="E18" s="7"/>
    </row>
    <row r="19" customFormat="false" ht="15" hidden="false" customHeight="false" outlineLevel="0" collapsed="false">
      <c r="A19" s="24" t="s">
        <v>148</v>
      </c>
      <c r="B19" s="7"/>
      <c r="C19" s="35" t="n">
        <f aca="false">'5 Nachkalkulation'!B12</f>
        <v>23400</v>
      </c>
      <c r="D19" s="37" t="n">
        <f aca="false">'5 Nachkalkulation'!B13</f>
        <v>0.246315789473684</v>
      </c>
      <c r="E19" s="7"/>
    </row>
    <row r="20" customFormat="false" ht="15" hidden="false" customHeight="false" outlineLevel="0" collapsed="false">
      <c r="A20" s="24" t="s">
        <v>149</v>
      </c>
      <c r="B20" s="7"/>
      <c r="C20" s="34" t="str">
        <f aca="false">IF(N(B9)=0,"",IF(N(B17)=0,"",C17/B17-B9))</f>
        <v/>
      </c>
      <c r="D20" s="38" t="str">
        <f aca="false">IF(C20="","",IF(C20&gt;0.05,"Kosten laufen dem Fortschritt voraus","im Rahmen"))</f>
        <v/>
      </c>
      <c r="E20" s="7"/>
    </row>
    <row r="22" customFormat="false" ht="25.5" hidden="false" customHeight="true" outlineLevel="0" collapsed="false">
      <c r="A22" s="11" t="s">
        <v>150</v>
      </c>
      <c r="B22" s="11" t="s">
        <v>151</v>
      </c>
      <c r="C22" s="11" t="s">
        <v>152</v>
      </c>
      <c r="D22" s="11"/>
      <c r="E22" s="11"/>
    </row>
    <row r="23" customFormat="false" ht="15" hidden="false" customHeight="false" outlineLevel="0" collapsed="false">
      <c r="A23" s="8" t="s">
        <v>153</v>
      </c>
      <c r="B23" s="25"/>
      <c r="C23" s="22"/>
      <c r="D23" s="36"/>
      <c r="E23" s="36"/>
    </row>
    <row r="24" customFormat="false" ht="15" hidden="false" customHeight="false" outlineLevel="0" collapsed="false">
      <c r="A24" s="8" t="s">
        <v>154</v>
      </c>
      <c r="B24" s="25"/>
      <c r="C24" s="22"/>
      <c r="D24" s="36"/>
      <c r="E24" s="36"/>
    </row>
    <row r="25" customFormat="false" ht="15" hidden="false" customHeight="false" outlineLevel="0" collapsed="false">
      <c r="A25" s="8" t="s">
        <v>155</v>
      </c>
      <c r="B25" s="25"/>
      <c r="C25" s="22"/>
      <c r="D25" s="36"/>
      <c r="E25" s="36"/>
    </row>
    <row r="26" customFormat="false" ht="15" hidden="false" customHeight="false" outlineLevel="0" collapsed="false">
      <c r="A26" s="8" t="s">
        <v>156</v>
      </c>
      <c r="B26" s="25"/>
      <c r="C26" s="22"/>
      <c r="D26" s="36"/>
      <c r="E26" s="36"/>
    </row>
    <row r="28" customFormat="false" ht="30" hidden="false" customHeight="true" outlineLevel="0" collapsed="false">
      <c r="A28" s="14" t="s">
        <v>157</v>
      </c>
      <c r="B28" s="14"/>
      <c r="C28" s="14"/>
      <c r="D28" s="14"/>
      <c r="E28" s="14"/>
    </row>
  </sheetData>
  <mergeCells count="1">
    <mergeCell ref="A28:E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4"/>
    <col collapsed="false" customWidth="true" hidden="false" outlineLevel="0" max="4" min="3" style="0" width="20"/>
  </cols>
  <sheetData>
    <row r="1" customFormat="false" ht="21.75" hidden="false" customHeight="true" outlineLevel="0" collapsed="false">
      <c r="A1" s="9" t="s">
        <v>27</v>
      </c>
    </row>
    <row r="2" customFormat="false" ht="15" hidden="false" customHeight="false" outlineLevel="0" collapsed="false">
      <c r="A2" s="10" t="s">
        <v>158</v>
      </c>
    </row>
    <row r="3" customFormat="false" ht="15" hidden="false" customHeight="false" outlineLevel="0" collapsed="false">
      <c r="A3" s="3" t="s">
        <v>159</v>
      </c>
    </row>
    <row r="5" customFormat="false" ht="15" hidden="false" customHeight="false" outlineLevel="0" collapsed="false">
      <c r="A5" s="6" t="s">
        <v>90</v>
      </c>
    </row>
    <row r="6" customFormat="false" ht="25.5" hidden="false" customHeight="true" outlineLevel="0" collapsed="false">
      <c r="A6" s="11" t="s">
        <v>160</v>
      </c>
      <c r="B6" s="11" t="s">
        <v>92</v>
      </c>
      <c r="C6" s="11" t="s">
        <v>161</v>
      </c>
      <c r="D6" s="11" t="s">
        <v>49</v>
      </c>
    </row>
    <row r="7" customFormat="false" ht="15" hidden="false" customHeight="false" outlineLevel="0" collapsed="false">
      <c r="A7" s="8" t="s">
        <v>162</v>
      </c>
      <c r="B7" s="28" t="s">
        <v>94</v>
      </c>
      <c r="C7" s="15" t="n">
        <v>52000</v>
      </c>
      <c r="D7" s="16"/>
    </row>
    <row r="8" customFormat="false" ht="15" hidden="false" customHeight="false" outlineLevel="0" collapsed="false">
      <c r="A8" s="8" t="s">
        <v>163</v>
      </c>
      <c r="B8" s="28" t="s">
        <v>164</v>
      </c>
      <c r="C8" s="15" t="n">
        <v>65000</v>
      </c>
      <c r="D8" s="16"/>
    </row>
    <row r="9" customFormat="false" ht="15" hidden="false" customHeight="false" outlineLevel="0" collapsed="false">
      <c r="A9" s="8" t="s">
        <v>140</v>
      </c>
      <c r="B9" s="28" t="s">
        <v>165</v>
      </c>
      <c r="C9" s="39" t="n">
        <v>0.65</v>
      </c>
      <c r="D9" s="40"/>
    </row>
    <row r="11" customFormat="false" ht="15" hidden="false" customHeight="false" outlineLevel="0" collapsed="false">
      <c r="A11" s="6" t="s">
        <v>101</v>
      </c>
    </row>
    <row r="12" customFormat="false" ht="25.5" hidden="false" customHeight="true" outlineLevel="0" collapsed="false">
      <c r="A12" s="11" t="s">
        <v>160</v>
      </c>
      <c r="B12" s="11" t="s">
        <v>92</v>
      </c>
      <c r="C12" s="11" t="s">
        <v>161</v>
      </c>
      <c r="D12" s="11" t="s">
        <v>49</v>
      </c>
    </row>
    <row r="13" customFormat="false" ht="15" hidden="false" customHeight="false" outlineLevel="0" collapsed="false">
      <c r="A13" s="30" t="s">
        <v>166</v>
      </c>
      <c r="B13" s="28" t="s">
        <v>167</v>
      </c>
      <c r="C13" s="41" t="n">
        <f aca="false">C7/C8</f>
        <v>0.8</v>
      </c>
      <c r="D13" s="34" t="str">
        <f aca="false">IF(N(D8)=0,"",D7/D8)</f>
        <v/>
      </c>
    </row>
    <row r="14" customFormat="false" ht="15" hidden="false" customHeight="false" outlineLevel="0" collapsed="false">
      <c r="A14" s="30" t="s">
        <v>168</v>
      </c>
      <c r="B14" s="28" t="s">
        <v>169</v>
      </c>
      <c r="C14" s="18" t="n">
        <f aca="false">C7/C9</f>
        <v>80000</v>
      </c>
      <c r="D14" s="19" t="str">
        <f aca="false">IF(N(D9)=0,"",D7/D9)</f>
        <v/>
      </c>
    </row>
    <row r="15" customFormat="false" ht="15" hidden="false" customHeight="false" outlineLevel="0" collapsed="false">
      <c r="A15" s="30" t="s">
        <v>170</v>
      </c>
      <c r="B15" s="28" t="s">
        <v>171</v>
      </c>
      <c r="C15" s="18" t="n">
        <f aca="false">C7/C9-C8</f>
        <v>15000</v>
      </c>
      <c r="D15" s="19" t="str">
        <f aca="false">IF(N(D9)=0,"",D7/D9-D8)</f>
        <v/>
      </c>
    </row>
    <row r="17" customFormat="false" ht="30" hidden="false" customHeight="true" outlineLevel="0" collapsed="false">
      <c r="A17" s="14" t="s">
        <v>172</v>
      </c>
      <c r="B17" s="14"/>
      <c r="C17" s="14"/>
      <c r="D17" s="14"/>
    </row>
  </sheetData>
  <mergeCells count="1">
    <mergeCell ref="A17:D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3" min="3" style="0" width="15"/>
    <col collapsed="false" customWidth="true" hidden="false" outlineLevel="0" max="4" min="4" style="0" width="16"/>
    <col collapsed="false" customWidth="true" hidden="false" outlineLevel="0" max="5" min="5" style="0" width="15"/>
    <col collapsed="false" customWidth="true" hidden="false" outlineLevel="0" max="6" min="6" style="0" width="16"/>
    <col collapsed="false" customWidth="true" hidden="false" outlineLevel="0" max="7" min="7" style="0" width="15"/>
    <col collapsed="false" customWidth="true" hidden="false" outlineLevel="0" max="8" min="8" style="0" width="13"/>
  </cols>
  <sheetData>
    <row r="1" customFormat="false" ht="21.75" hidden="false" customHeight="true" outlineLevel="0" collapsed="false">
      <c r="A1" s="9" t="s">
        <v>29</v>
      </c>
    </row>
    <row r="2" customFormat="false" ht="15" hidden="false" customHeight="false" outlineLevel="0" collapsed="false">
      <c r="A2" s="10" t="s">
        <v>173</v>
      </c>
    </row>
    <row r="3" customFormat="false" ht="15" hidden="false" customHeight="false" outlineLevel="0" collapsed="false">
      <c r="A3" s="3" t="s">
        <v>174</v>
      </c>
    </row>
    <row r="5" customFormat="false" ht="15" hidden="false" customHeight="false" outlineLevel="0" collapsed="false">
      <c r="A5" s="42" t="s">
        <v>175</v>
      </c>
    </row>
    <row r="7" customFormat="false" ht="25.5" hidden="false" customHeight="true" outlineLevel="0" collapsed="false">
      <c r="A7" s="11" t="s">
        <v>126</v>
      </c>
      <c r="B7" s="11" t="s">
        <v>176</v>
      </c>
      <c r="C7" s="11" t="s">
        <v>177</v>
      </c>
      <c r="D7" s="11" t="s">
        <v>178</v>
      </c>
      <c r="E7" s="11" t="s">
        <v>177</v>
      </c>
      <c r="F7" s="11" t="s">
        <v>179</v>
      </c>
      <c r="G7" s="11" t="s">
        <v>177</v>
      </c>
      <c r="H7" s="11" t="s">
        <v>180</v>
      </c>
    </row>
    <row r="8" customFormat="false" ht="15" hidden="false" customHeight="false" outlineLevel="0" collapsed="false">
      <c r="A8" s="43" t="s">
        <v>181</v>
      </c>
      <c r="B8" s="44"/>
      <c r="C8" s="45" t="str">
        <f aca="true">IF(B8="","",IF(B8&lt;TODAY(),"ABGELAUFEN",IF(B8-TODAY()&lt;=30,"läuft ab","ok")))</f>
        <v/>
      </c>
      <c r="D8" s="44"/>
      <c r="E8" s="45" t="str">
        <f aca="true">IF(D8="","",IF(D8&lt;TODAY(),"ABGELAUFEN",IF(D8-TODAY()&lt;=30,"läuft ab","ok")))</f>
        <v/>
      </c>
      <c r="F8" s="44"/>
      <c r="G8" s="45" t="str">
        <f aca="true">IF(F8="","",IF(F8&lt;TODAY(),"ABGELAUFEN",IF(F8-TODAY()&lt;=30,"läuft ab","ok")))</f>
        <v/>
      </c>
      <c r="H8" s="46" t="s">
        <v>182</v>
      </c>
    </row>
    <row r="9" customFormat="false" ht="15" hidden="false" customHeight="false" outlineLevel="0" collapsed="false">
      <c r="A9" s="22"/>
      <c r="B9" s="23"/>
      <c r="C9" s="45" t="str">
        <f aca="true">IF(B9="","",IF(B9&lt;TODAY(),"ABGELAUFEN",IF(B9-TODAY()&lt;=30,"läuft ab","ok")))</f>
        <v/>
      </c>
      <c r="D9" s="23"/>
      <c r="E9" s="45" t="str">
        <f aca="true">IF(D9="","",IF(D9&lt;TODAY(),"ABGELAUFEN",IF(D9-TODAY()&lt;=30,"läuft ab","ok")))</f>
        <v/>
      </c>
      <c r="F9" s="23"/>
      <c r="G9" s="45" t="str">
        <f aca="true">IF(F9="","",IF(F9&lt;TODAY(),"ABGELAUFEN",IF(F9-TODAY()&lt;=30,"läuft ab","ok")))</f>
        <v/>
      </c>
      <c r="H9" s="25"/>
    </row>
    <row r="10" customFormat="false" ht="15" hidden="false" customHeight="false" outlineLevel="0" collapsed="false">
      <c r="A10" s="22"/>
      <c r="B10" s="23"/>
      <c r="C10" s="45" t="str">
        <f aca="true">IF(B10="","",IF(B10&lt;TODAY(),"ABGELAUFEN",IF(B10-TODAY()&lt;=30,"läuft ab","ok")))</f>
        <v/>
      </c>
      <c r="D10" s="23"/>
      <c r="E10" s="45" t="str">
        <f aca="true">IF(D10="","",IF(D10&lt;TODAY(),"ABGELAUFEN",IF(D10-TODAY()&lt;=30,"läuft ab","ok")))</f>
        <v/>
      </c>
      <c r="F10" s="23"/>
      <c r="G10" s="45" t="str">
        <f aca="true">IF(F10="","",IF(F10&lt;TODAY(),"ABGELAUFEN",IF(F10-TODAY()&lt;=30,"läuft ab","ok")))</f>
        <v/>
      </c>
      <c r="H10" s="25"/>
    </row>
    <row r="11" customFormat="false" ht="15" hidden="false" customHeight="false" outlineLevel="0" collapsed="false">
      <c r="A11" s="22"/>
      <c r="B11" s="23"/>
      <c r="C11" s="45" t="str">
        <f aca="true">IF(B11="","",IF(B11&lt;TODAY(),"ABGELAUFEN",IF(B11-TODAY()&lt;=30,"läuft ab","ok")))</f>
        <v/>
      </c>
      <c r="D11" s="23"/>
      <c r="E11" s="45" t="str">
        <f aca="true">IF(D11="","",IF(D11&lt;TODAY(),"ABGELAUFEN",IF(D11-TODAY()&lt;=30,"läuft ab","ok")))</f>
        <v/>
      </c>
      <c r="F11" s="23"/>
      <c r="G11" s="45" t="str">
        <f aca="true">IF(F11="","",IF(F11&lt;TODAY(),"ABGELAUFEN",IF(F11-TODAY()&lt;=30,"läuft ab","ok")))</f>
        <v/>
      </c>
      <c r="H11" s="25"/>
    </row>
    <row r="12" customFormat="false" ht="15" hidden="false" customHeight="false" outlineLevel="0" collapsed="false">
      <c r="A12" s="22"/>
      <c r="B12" s="23"/>
      <c r="C12" s="45" t="str">
        <f aca="true">IF(B12="","",IF(B12&lt;TODAY(),"ABGELAUFEN",IF(B12-TODAY()&lt;=30,"läuft ab","ok")))</f>
        <v/>
      </c>
      <c r="D12" s="23"/>
      <c r="E12" s="45" t="str">
        <f aca="true">IF(D12="","",IF(D12&lt;TODAY(),"ABGELAUFEN",IF(D12-TODAY()&lt;=30,"läuft ab","ok")))</f>
        <v/>
      </c>
      <c r="F12" s="23"/>
      <c r="G12" s="45" t="str">
        <f aca="true">IF(F12="","",IF(F12&lt;TODAY(),"ABGELAUFEN",IF(F12-TODAY()&lt;=30,"läuft ab","ok")))</f>
        <v/>
      </c>
      <c r="H12" s="25"/>
    </row>
    <row r="13" customFormat="false" ht="15" hidden="false" customHeight="false" outlineLevel="0" collapsed="false">
      <c r="A13" s="22"/>
      <c r="B13" s="23"/>
      <c r="C13" s="45" t="str">
        <f aca="true">IF(B13="","",IF(B13&lt;TODAY(),"ABGELAUFEN",IF(B13-TODAY()&lt;=30,"läuft ab","ok")))</f>
        <v/>
      </c>
      <c r="D13" s="23"/>
      <c r="E13" s="45" t="str">
        <f aca="true">IF(D13="","",IF(D13&lt;TODAY(),"ABGELAUFEN",IF(D13-TODAY()&lt;=30,"läuft ab","ok")))</f>
        <v/>
      </c>
      <c r="F13" s="23"/>
      <c r="G13" s="45" t="str">
        <f aca="true">IF(F13="","",IF(F13&lt;TODAY(),"ABGELAUFEN",IF(F13-TODAY()&lt;=30,"läuft ab","ok")))</f>
        <v/>
      </c>
      <c r="H13" s="25"/>
    </row>
    <row r="14" customFormat="false" ht="15" hidden="false" customHeight="false" outlineLevel="0" collapsed="false">
      <c r="A14" s="22"/>
      <c r="B14" s="23"/>
      <c r="C14" s="45" t="str">
        <f aca="true">IF(B14="","",IF(B14&lt;TODAY(),"ABGELAUFEN",IF(B14-TODAY()&lt;=30,"läuft ab","ok")))</f>
        <v/>
      </c>
      <c r="D14" s="23"/>
      <c r="E14" s="45" t="str">
        <f aca="true">IF(D14="","",IF(D14&lt;TODAY(),"ABGELAUFEN",IF(D14-TODAY()&lt;=30,"läuft ab","ok")))</f>
        <v/>
      </c>
      <c r="F14" s="23"/>
      <c r="G14" s="45" t="str">
        <f aca="true">IF(F14="","",IF(F14&lt;TODAY(),"ABGELAUFEN",IF(F14-TODAY()&lt;=30,"läuft ab","ok")))</f>
        <v/>
      </c>
      <c r="H14" s="25"/>
    </row>
    <row r="15" customFormat="false" ht="15" hidden="false" customHeight="false" outlineLevel="0" collapsed="false">
      <c r="A15" s="22"/>
      <c r="B15" s="23"/>
      <c r="C15" s="45" t="str">
        <f aca="true">IF(B15="","",IF(B15&lt;TODAY(),"ABGELAUFEN",IF(B15-TODAY()&lt;=30,"läuft ab","ok")))</f>
        <v/>
      </c>
      <c r="D15" s="23"/>
      <c r="E15" s="45" t="str">
        <f aca="true">IF(D15="","",IF(D15&lt;TODAY(),"ABGELAUFEN",IF(D15-TODAY()&lt;=30,"läuft ab","ok")))</f>
        <v/>
      </c>
      <c r="F15" s="23"/>
      <c r="G15" s="45" t="str">
        <f aca="true">IF(F15="","",IF(F15&lt;TODAY(),"ABGELAUFEN",IF(F15-TODAY()&lt;=30,"läuft ab","ok")))</f>
        <v/>
      </c>
      <c r="H15" s="25"/>
    </row>
    <row r="16" customFormat="false" ht="15" hidden="false" customHeight="false" outlineLevel="0" collapsed="false">
      <c r="A16" s="22"/>
      <c r="B16" s="23"/>
      <c r="C16" s="45" t="str">
        <f aca="true">IF(B16="","",IF(B16&lt;TODAY(),"ABGELAUFEN",IF(B16-TODAY()&lt;=30,"läuft ab","ok")))</f>
        <v/>
      </c>
      <c r="D16" s="23"/>
      <c r="E16" s="45" t="str">
        <f aca="true">IF(D16="","",IF(D16&lt;TODAY(),"ABGELAUFEN",IF(D16-TODAY()&lt;=30,"läuft ab","ok")))</f>
        <v/>
      </c>
      <c r="F16" s="23"/>
      <c r="G16" s="45" t="str">
        <f aca="true">IF(F16="","",IF(F16&lt;TODAY(),"ABGELAUFEN",IF(F16-TODAY()&lt;=30,"läuft ab","ok")))</f>
        <v/>
      </c>
      <c r="H16" s="25"/>
    </row>
    <row r="17" customFormat="false" ht="15" hidden="false" customHeight="false" outlineLevel="0" collapsed="false">
      <c r="A17" s="22"/>
      <c r="B17" s="23"/>
      <c r="C17" s="45" t="str">
        <f aca="true">IF(B17="","",IF(B17&lt;TODAY(),"ABGELAUFEN",IF(B17-TODAY()&lt;=30,"läuft ab","ok")))</f>
        <v/>
      </c>
      <c r="D17" s="23"/>
      <c r="E17" s="45" t="str">
        <f aca="true">IF(D17="","",IF(D17&lt;TODAY(),"ABGELAUFEN",IF(D17-TODAY()&lt;=30,"läuft ab","ok")))</f>
        <v/>
      </c>
      <c r="F17" s="23"/>
      <c r="G17" s="45" t="str">
        <f aca="true">IF(F17="","",IF(F17&lt;TODAY(),"ABGELAUFEN",IF(F17-TODAY()&lt;=30,"läuft ab","ok")))</f>
        <v/>
      </c>
      <c r="H17" s="25"/>
    </row>
    <row r="19" customFormat="false" ht="15" hidden="false" customHeight="false" outlineLevel="0" collapsed="false">
      <c r="A19" s="24" t="s">
        <v>183</v>
      </c>
      <c r="B19" s="38" t="n">
        <f aca="false">COUNTIF(C8:C17,"ABGELAUFEN")+COUNTIF(E8:E17,"ABGELAUFEN")+COUNTIF(G8:G17,"ABGELAUFEN")</f>
        <v>0</v>
      </c>
      <c r="C19" s="28" t="s">
        <v>184</v>
      </c>
      <c r="D19" s="38" t="n">
        <f aca="false">COUNTIF(C8:C17,"läuft ab")+COUNTIF(E8:E17,"läuft ab")+COUNTIF(G8:G17,"läuft ab")</f>
        <v>0</v>
      </c>
      <c r="E19" s="28" t="s">
        <v>185</v>
      </c>
      <c r="F19" s="7"/>
      <c r="G19" s="7"/>
      <c r="H19" s="7"/>
    </row>
    <row r="21" customFormat="false" ht="15" hidden="false" customHeight="false" outlineLevel="0" collapsed="false">
      <c r="A21" s="6" t="s">
        <v>186</v>
      </c>
    </row>
    <row r="22" customFormat="false" ht="25.5" hidden="false" customHeight="true" outlineLevel="0" collapsed="false">
      <c r="A22" s="11" t="s">
        <v>34</v>
      </c>
      <c r="B22" s="11" t="s">
        <v>187</v>
      </c>
      <c r="C22" s="11"/>
      <c r="D22" s="11"/>
      <c r="E22" s="11"/>
      <c r="F22" s="11"/>
      <c r="G22" s="11"/>
      <c r="H22" s="11"/>
    </row>
    <row r="23" customFormat="false" ht="15" hidden="false" customHeight="true" outlineLevel="0" collapsed="false">
      <c r="A23" s="25"/>
      <c r="B23" s="47" t="s">
        <v>188</v>
      </c>
      <c r="C23" s="47"/>
      <c r="D23" s="47"/>
      <c r="E23" s="47"/>
      <c r="F23" s="47"/>
      <c r="G23" s="47"/>
      <c r="H23" s="47"/>
    </row>
    <row r="24" customFormat="false" ht="15" hidden="false" customHeight="true" outlineLevel="0" collapsed="false">
      <c r="A24" s="25"/>
      <c r="B24" s="47" t="s">
        <v>189</v>
      </c>
      <c r="C24" s="47"/>
      <c r="D24" s="47"/>
      <c r="E24" s="47"/>
      <c r="F24" s="47"/>
      <c r="G24" s="47"/>
      <c r="H24" s="47"/>
    </row>
    <row r="25" customFormat="false" ht="15" hidden="false" customHeight="true" outlineLevel="0" collapsed="false">
      <c r="A25" s="25"/>
      <c r="B25" s="47" t="s">
        <v>190</v>
      </c>
      <c r="C25" s="47"/>
      <c r="D25" s="47"/>
      <c r="E25" s="47"/>
      <c r="F25" s="47"/>
      <c r="G25" s="47"/>
      <c r="H25" s="47"/>
    </row>
    <row r="26" customFormat="false" ht="15" hidden="false" customHeight="true" outlineLevel="0" collapsed="false">
      <c r="A26" s="25"/>
      <c r="B26" s="47" t="s">
        <v>191</v>
      </c>
      <c r="C26" s="47"/>
      <c r="D26" s="47"/>
      <c r="E26" s="47"/>
      <c r="F26" s="47"/>
      <c r="G26" s="47"/>
      <c r="H26" s="47"/>
    </row>
    <row r="27" customFormat="false" ht="15" hidden="false" customHeight="true" outlineLevel="0" collapsed="false">
      <c r="A27" s="25"/>
      <c r="B27" s="47" t="s">
        <v>192</v>
      </c>
      <c r="C27" s="47"/>
      <c r="D27" s="47"/>
      <c r="E27" s="47"/>
      <c r="F27" s="47"/>
      <c r="G27" s="47"/>
      <c r="H27" s="47"/>
    </row>
    <row r="29" customFormat="false" ht="30" hidden="false" customHeight="true" outlineLevel="0" collapsed="false">
      <c r="A29" s="14" t="s">
        <v>193</v>
      </c>
      <c r="B29" s="14"/>
      <c r="C29" s="14"/>
      <c r="D29" s="14"/>
      <c r="E29" s="14"/>
      <c r="F29" s="14"/>
      <c r="G29" s="14"/>
      <c r="H29" s="14"/>
    </row>
  </sheetData>
  <mergeCells count="6">
    <mergeCell ref="B23:H23"/>
    <mergeCell ref="B24:H24"/>
    <mergeCell ref="B25:H25"/>
    <mergeCell ref="B26:H26"/>
    <mergeCell ref="B27:H27"/>
    <mergeCell ref="A29:H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s>
  <sheetData>
    <row r="1" customFormat="false" ht="21.75" hidden="false" customHeight="true" outlineLevel="0" collapsed="false">
      <c r="A1" s="9" t="s">
        <v>31</v>
      </c>
    </row>
    <row r="2" customFormat="false" ht="15" hidden="false" customHeight="false" outlineLevel="0" collapsed="false">
      <c r="A2" s="10" t="s">
        <v>194</v>
      </c>
    </row>
    <row r="3" customFormat="false" ht="15" hidden="false" customHeight="false" outlineLevel="0" collapsed="false">
      <c r="A3" s="3" t="s">
        <v>195</v>
      </c>
    </row>
    <row r="5" customFormat="false" ht="25.5" hidden="false" customHeight="true" outlineLevel="0" collapsed="false">
      <c r="A5" s="11" t="s">
        <v>34</v>
      </c>
      <c r="B5" s="11" t="s">
        <v>196</v>
      </c>
      <c r="C5" s="11" t="s">
        <v>197</v>
      </c>
      <c r="D5" s="11" t="s">
        <v>198</v>
      </c>
    </row>
    <row r="6" customFormat="false" ht="37.5" hidden="false" customHeight="true" outlineLevel="0" collapsed="false">
      <c r="A6" s="25"/>
      <c r="B6" s="5" t="s">
        <v>199</v>
      </c>
      <c r="C6" s="22"/>
      <c r="D6" s="23"/>
    </row>
    <row r="7" customFormat="false" ht="37.5" hidden="false" customHeight="true" outlineLevel="0" collapsed="false">
      <c r="A7" s="25"/>
      <c r="B7" s="5" t="s">
        <v>200</v>
      </c>
      <c r="C7" s="22"/>
      <c r="D7" s="23"/>
    </row>
    <row r="8" customFormat="false" ht="37.5" hidden="false" customHeight="true" outlineLevel="0" collapsed="false">
      <c r="A8" s="25"/>
      <c r="B8" s="5" t="s">
        <v>201</v>
      </c>
      <c r="C8" s="22"/>
      <c r="D8" s="23"/>
    </row>
    <row r="9" customFormat="false" ht="37.5" hidden="false" customHeight="true" outlineLevel="0" collapsed="false">
      <c r="A9" s="25"/>
      <c r="B9" s="5" t="s">
        <v>202</v>
      </c>
      <c r="C9" s="22"/>
      <c r="D9" s="23"/>
    </row>
    <row r="11" customFormat="false" ht="30" hidden="false" customHeight="true" outlineLevel="0" collapsed="false">
      <c r="A11" s="14" t="s">
        <v>203</v>
      </c>
      <c r="B11" s="14"/>
      <c r="C11" s="14"/>
      <c r="D11" s="14"/>
    </row>
  </sheetData>
  <mergeCells count="1">
    <mergeCell ref="A11:D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2026-10-10T03:43:47Z</dcterms:created>
  <dc:creator>openpyxl</dc:creator>
  <dc:description/>
  <dc:language>en-US</dc:language>
  <cp:lastModifiedBy/>
  <dcterms:modified xsi:type="dcterms:W3CDTF">2026-10-10T03:43:47Z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